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192.168.1.201\disk1\⑬事業計画・予算及び事業報告・決算\②事業報告・決算\事業報告書（R5）\"/>
    </mc:Choice>
  </mc:AlternateContent>
  <xr:revisionPtr revIDLastSave="0" documentId="13_ncr:1_{D92C13BF-FD4F-465E-9EF7-E5989561A7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令和６年度" sheetId="3" r:id="rId1"/>
  </sheets>
  <definedNames>
    <definedName name="A" localSheetId="0">令和６年度!#REF!</definedName>
    <definedName name="A">#REF!</definedName>
    <definedName name="_xlnm.Print_Area" localSheetId="0">令和６年度!$A$1:$V$43</definedName>
    <definedName name="_xlnm.Print_Titles" localSheetId="0">令和６年度!$A:$A,令和６年度!$4:$6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3" i="3" l="1"/>
  <c r="S43" i="3"/>
  <c r="P42" i="3"/>
  <c r="O42" i="3"/>
  <c r="T42" i="3" s="1"/>
  <c r="N42" i="3"/>
  <c r="D42" i="3"/>
  <c r="C41" i="3"/>
  <c r="C43" i="3" s="1"/>
  <c r="T40" i="3"/>
  <c r="O40" i="3"/>
  <c r="P40" i="3" s="1"/>
  <c r="N40" i="3"/>
  <c r="J40" i="3"/>
  <c r="D40" i="3"/>
  <c r="V39" i="3"/>
  <c r="G39" i="3"/>
  <c r="G43" i="3" s="1"/>
  <c r="F39" i="3"/>
  <c r="C39" i="3"/>
  <c r="O39" i="3" s="1"/>
  <c r="M38" i="3"/>
  <c r="M39" i="3" s="1"/>
  <c r="L38" i="3"/>
  <c r="I38" i="3"/>
  <c r="I39" i="3" s="1"/>
  <c r="H38" i="3"/>
  <c r="H39" i="3" s="1"/>
  <c r="G38" i="3"/>
  <c r="F38" i="3"/>
  <c r="R38" i="3" s="1"/>
  <c r="C38" i="3"/>
  <c r="E38" i="3" s="1"/>
  <c r="B38" i="3"/>
  <c r="N38" i="3" s="1"/>
  <c r="U37" i="3"/>
  <c r="T37" i="3"/>
  <c r="O37" i="3"/>
  <c r="P37" i="3" s="1"/>
  <c r="N37" i="3"/>
  <c r="F37" i="3"/>
  <c r="R37" i="3" s="1"/>
  <c r="E37" i="3"/>
  <c r="Q37" i="3" s="1"/>
  <c r="D37" i="3"/>
  <c r="O36" i="3"/>
  <c r="T36" i="3" s="1"/>
  <c r="N36" i="3"/>
  <c r="L36" i="3"/>
  <c r="R36" i="3" s="1"/>
  <c r="K36" i="3"/>
  <c r="J36" i="3"/>
  <c r="F36" i="3"/>
  <c r="E36" i="3"/>
  <c r="Q36" i="3" s="1"/>
  <c r="D36" i="3"/>
  <c r="U35" i="3"/>
  <c r="T35" i="3"/>
  <c r="R35" i="3"/>
  <c r="P35" i="3"/>
  <c r="O35" i="3"/>
  <c r="N35" i="3"/>
  <c r="F35" i="3"/>
  <c r="E35" i="3"/>
  <c r="Q35" i="3" s="1"/>
  <c r="D35" i="3"/>
  <c r="U34" i="3"/>
  <c r="O34" i="3"/>
  <c r="T34" i="3" s="1"/>
  <c r="N34" i="3"/>
  <c r="P34" i="3" s="1"/>
  <c r="L34" i="3"/>
  <c r="R34" i="3" s="1"/>
  <c r="K34" i="3"/>
  <c r="Q34" i="3" s="1"/>
  <c r="J34" i="3"/>
  <c r="F34" i="3"/>
  <c r="E34" i="3"/>
  <c r="D34" i="3"/>
  <c r="O33" i="3"/>
  <c r="U33" i="3" s="1"/>
  <c r="N33" i="3"/>
  <c r="L33" i="3"/>
  <c r="K33" i="3"/>
  <c r="J33" i="3"/>
  <c r="F33" i="3"/>
  <c r="R33" i="3" s="1"/>
  <c r="E33" i="3"/>
  <c r="Q33" i="3" s="1"/>
  <c r="D33" i="3"/>
  <c r="O32" i="3"/>
  <c r="U32" i="3" s="1"/>
  <c r="N32" i="3"/>
  <c r="L32" i="3"/>
  <c r="K32" i="3"/>
  <c r="Q32" i="3" s="1"/>
  <c r="J32" i="3"/>
  <c r="F32" i="3"/>
  <c r="R32" i="3" s="1"/>
  <c r="E32" i="3"/>
  <c r="D32" i="3"/>
  <c r="U31" i="3"/>
  <c r="T31" i="3"/>
  <c r="O31" i="3"/>
  <c r="P31" i="3" s="1"/>
  <c r="N31" i="3"/>
  <c r="F31" i="3"/>
  <c r="R31" i="3" s="1"/>
  <c r="E31" i="3"/>
  <c r="Q31" i="3" s="1"/>
  <c r="D31" i="3"/>
  <c r="O30" i="3"/>
  <c r="T30" i="3" s="1"/>
  <c r="N30" i="3"/>
  <c r="L30" i="3"/>
  <c r="R30" i="3" s="1"/>
  <c r="K30" i="3"/>
  <c r="J30" i="3"/>
  <c r="F30" i="3"/>
  <c r="E30" i="3"/>
  <c r="Q30" i="3" s="1"/>
  <c r="D30" i="3"/>
  <c r="U29" i="3"/>
  <c r="T29" i="3"/>
  <c r="P29" i="3"/>
  <c r="O29" i="3"/>
  <c r="N29" i="3"/>
  <c r="L29" i="3"/>
  <c r="K29" i="3"/>
  <c r="Q29" i="3" s="1"/>
  <c r="J29" i="3"/>
  <c r="F29" i="3"/>
  <c r="R29" i="3" s="1"/>
  <c r="E29" i="3"/>
  <c r="D29" i="3"/>
  <c r="O28" i="3"/>
  <c r="P28" i="3" s="1"/>
  <c r="N28" i="3"/>
  <c r="L28" i="3"/>
  <c r="R28" i="3" s="1"/>
  <c r="K28" i="3"/>
  <c r="J28" i="3"/>
  <c r="F28" i="3"/>
  <c r="E28" i="3"/>
  <c r="Q28" i="3" s="1"/>
  <c r="D28" i="3"/>
  <c r="M27" i="3"/>
  <c r="L27" i="3"/>
  <c r="R27" i="3" s="1"/>
  <c r="J27" i="3"/>
  <c r="I27" i="3"/>
  <c r="K27" i="3" s="1"/>
  <c r="H27" i="3"/>
  <c r="G27" i="3"/>
  <c r="F27" i="3"/>
  <c r="E27" i="3"/>
  <c r="D27" i="3"/>
  <c r="C27" i="3"/>
  <c r="B27" i="3"/>
  <c r="O26" i="3"/>
  <c r="P26" i="3" s="1"/>
  <c r="N26" i="3"/>
  <c r="L26" i="3"/>
  <c r="R26" i="3" s="1"/>
  <c r="K26" i="3"/>
  <c r="J26" i="3"/>
  <c r="F26" i="3"/>
  <c r="E26" i="3"/>
  <c r="Q26" i="3" s="1"/>
  <c r="D26" i="3"/>
  <c r="U25" i="3"/>
  <c r="O25" i="3"/>
  <c r="T25" i="3" s="1"/>
  <c r="N25" i="3"/>
  <c r="P25" i="3" s="1"/>
  <c r="F25" i="3"/>
  <c r="R25" i="3" s="1"/>
  <c r="E25" i="3"/>
  <c r="Q25" i="3" s="1"/>
  <c r="D25" i="3"/>
  <c r="R24" i="3"/>
  <c r="O24" i="3"/>
  <c r="U24" i="3" s="1"/>
  <c r="N24" i="3"/>
  <c r="F24" i="3"/>
  <c r="E24" i="3"/>
  <c r="Q24" i="3" s="1"/>
  <c r="D24" i="3"/>
  <c r="U23" i="3"/>
  <c r="T23" i="3"/>
  <c r="Q23" i="3"/>
  <c r="P23" i="3"/>
  <c r="O23" i="3"/>
  <c r="N23" i="3"/>
  <c r="L23" i="3"/>
  <c r="K23" i="3"/>
  <c r="J23" i="3"/>
  <c r="F23" i="3"/>
  <c r="R23" i="3" s="1"/>
  <c r="E23" i="3"/>
  <c r="D23" i="3"/>
  <c r="Q22" i="3"/>
  <c r="O22" i="3"/>
  <c r="T22" i="3" s="1"/>
  <c r="N22" i="3"/>
  <c r="F22" i="3"/>
  <c r="R22" i="3" s="1"/>
  <c r="E22" i="3"/>
  <c r="D22" i="3"/>
  <c r="Q21" i="3"/>
  <c r="O21" i="3"/>
  <c r="U21" i="3" s="1"/>
  <c r="N21" i="3"/>
  <c r="L21" i="3"/>
  <c r="R21" i="3" s="1"/>
  <c r="K21" i="3"/>
  <c r="J21" i="3"/>
  <c r="F21" i="3"/>
  <c r="E21" i="3"/>
  <c r="D21" i="3"/>
  <c r="U20" i="3"/>
  <c r="O20" i="3"/>
  <c r="T20" i="3" s="1"/>
  <c r="N20" i="3"/>
  <c r="P20" i="3" s="1"/>
  <c r="L20" i="3"/>
  <c r="R20" i="3" s="1"/>
  <c r="K20" i="3"/>
  <c r="J20" i="3"/>
  <c r="F20" i="3"/>
  <c r="E20" i="3"/>
  <c r="Q20" i="3" s="1"/>
  <c r="D20" i="3"/>
  <c r="T19" i="3"/>
  <c r="Q19" i="3"/>
  <c r="O19" i="3"/>
  <c r="U19" i="3" s="1"/>
  <c r="N19" i="3"/>
  <c r="L19" i="3"/>
  <c r="K19" i="3"/>
  <c r="J19" i="3"/>
  <c r="F19" i="3"/>
  <c r="R19" i="3" s="1"/>
  <c r="E19" i="3"/>
  <c r="D19" i="3"/>
  <c r="O18" i="3"/>
  <c r="T18" i="3" s="1"/>
  <c r="N18" i="3"/>
  <c r="L18" i="3"/>
  <c r="K18" i="3"/>
  <c r="J18" i="3"/>
  <c r="F18" i="3"/>
  <c r="R18" i="3" s="1"/>
  <c r="E18" i="3"/>
  <c r="Q18" i="3" s="1"/>
  <c r="D18" i="3"/>
  <c r="U17" i="3"/>
  <c r="T17" i="3"/>
  <c r="O17" i="3"/>
  <c r="P17" i="3" s="1"/>
  <c r="N17" i="3"/>
  <c r="L17" i="3"/>
  <c r="R17" i="3" s="1"/>
  <c r="K17" i="3"/>
  <c r="J17" i="3"/>
  <c r="F17" i="3"/>
  <c r="E17" i="3"/>
  <c r="Q17" i="3" s="1"/>
  <c r="D17" i="3"/>
  <c r="U16" i="3"/>
  <c r="T16" i="3"/>
  <c r="P16" i="3"/>
  <c r="O16" i="3"/>
  <c r="N16" i="3"/>
  <c r="L16" i="3"/>
  <c r="K16" i="3"/>
  <c r="J16" i="3"/>
  <c r="F16" i="3"/>
  <c r="R16" i="3" s="1"/>
  <c r="E16" i="3"/>
  <c r="Q16" i="3" s="1"/>
  <c r="D16" i="3"/>
  <c r="Q15" i="3"/>
  <c r="O15" i="3"/>
  <c r="T15" i="3" s="1"/>
  <c r="N15" i="3"/>
  <c r="F15" i="3"/>
  <c r="R15" i="3" s="1"/>
  <c r="E15" i="3"/>
  <c r="D15" i="3"/>
  <c r="O14" i="3"/>
  <c r="U14" i="3" s="1"/>
  <c r="N14" i="3"/>
  <c r="L14" i="3"/>
  <c r="R14" i="3" s="1"/>
  <c r="K14" i="3"/>
  <c r="J14" i="3"/>
  <c r="F14" i="3"/>
  <c r="E14" i="3"/>
  <c r="Q14" i="3" s="1"/>
  <c r="D14" i="3"/>
  <c r="U13" i="3"/>
  <c r="O13" i="3"/>
  <c r="T13" i="3" s="1"/>
  <c r="N13" i="3"/>
  <c r="P13" i="3" s="1"/>
  <c r="L13" i="3"/>
  <c r="R13" i="3" s="1"/>
  <c r="K13" i="3"/>
  <c r="J13" i="3"/>
  <c r="F13" i="3"/>
  <c r="E13" i="3"/>
  <c r="Q13" i="3" s="1"/>
  <c r="D13" i="3"/>
  <c r="R12" i="3"/>
  <c r="Q12" i="3"/>
  <c r="O12" i="3"/>
  <c r="U12" i="3" s="1"/>
  <c r="N12" i="3"/>
  <c r="F12" i="3"/>
  <c r="E12" i="3"/>
  <c r="D12" i="3"/>
  <c r="U11" i="3"/>
  <c r="T11" i="3"/>
  <c r="O11" i="3"/>
  <c r="P11" i="3" s="1"/>
  <c r="N11" i="3"/>
  <c r="L11" i="3"/>
  <c r="R11" i="3" s="1"/>
  <c r="K11" i="3"/>
  <c r="J11" i="3"/>
  <c r="F11" i="3"/>
  <c r="E11" i="3"/>
  <c r="Q11" i="3" s="1"/>
  <c r="D11" i="3"/>
  <c r="U10" i="3"/>
  <c r="P10" i="3"/>
  <c r="O10" i="3"/>
  <c r="T10" i="3" s="1"/>
  <c r="N10" i="3"/>
  <c r="L10" i="3"/>
  <c r="K10" i="3"/>
  <c r="J10" i="3"/>
  <c r="F10" i="3"/>
  <c r="R10" i="3" s="1"/>
  <c r="E10" i="3"/>
  <c r="Q10" i="3" s="1"/>
  <c r="D10" i="3"/>
  <c r="T9" i="3"/>
  <c r="Q9" i="3"/>
  <c r="O9" i="3"/>
  <c r="P9" i="3" s="1"/>
  <c r="N9" i="3"/>
  <c r="N27" i="3" s="1"/>
  <c r="F9" i="3"/>
  <c r="R9" i="3" s="1"/>
  <c r="E9" i="3"/>
  <c r="D9" i="3"/>
  <c r="Q8" i="3"/>
  <c r="O8" i="3"/>
  <c r="U8" i="3" s="1"/>
  <c r="N8" i="3"/>
  <c r="F8" i="3"/>
  <c r="R8" i="3" s="1"/>
  <c r="E8" i="3"/>
  <c r="D8" i="3"/>
  <c r="O7" i="3"/>
  <c r="O27" i="3" s="1"/>
  <c r="N7" i="3"/>
  <c r="L7" i="3"/>
  <c r="K7" i="3"/>
  <c r="J7" i="3"/>
  <c r="F7" i="3"/>
  <c r="R7" i="3" s="1"/>
  <c r="E7" i="3"/>
  <c r="Q7" i="3" s="1"/>
  <c r="D7" i="3"/>
  <c r="T39" i="3" l="1"/>
  <c r="T43" i="3" s="1"/>
  <c r="O43" i="3"/>
  <c r="O41" i="3"/>
  <c r="U39" i="3"/>
  <c r="Q38" i="3"/>
  <c r="P27" i="3"/>
  <c r="T27" i="3"/>
  <c r="U27" i="3"/>
  <c r="M43" i="3"/>
  <c r="L39" i="3"/>
  <c r="R39" i="3" s="1"/>
  <c r="H43" i="3"/>
  <c r="H41" i="3"/>
  <c r="Q27" i="3"/>
  <c r="K39" i="3"/>
  <c r="I43" i="3"/>
  <c r="J39" i="3"/>
  <c r="I41" i="3"/>
  <c r="N43" i="3"/>
  <c r="P14" i="3"/>
  <c r="U18" i="3"/>
  <c r="P7" i="3"/>
  <c r="U9" i="3"/>
  <c r="P12" i="3"/>
  <c r="U15" i="3"/>
  <c r="P19" i="3"/>
  <c r="U22" i="3"/>
  <c r="U30" i="3"/>
  <c r="P33" i="3"/>
  <c r="U36" i="3"/>
  <c r="O38" i="3"/>
  <c r="U40" i="3"/>
  <c r="E39" i="3"/>
  <c r="Q39" i="3" s="1"/>
  <c r="P18" i="3"/>
  <c r="P24" i="3"/>
  <c r="P32" i="3"/>
  <c r="T33" i="3"/>
  <c r="J38" i="3"/>
  <c r="T7" i="3"/>
  <c r="T12" i="3"/>
  <c r="U7" i="3"/>
  <c r="P15" i="3"/>
  <c r="P22" i="3"/>
  <c r="P30" i="3"/>
  <c r="P36" i="3"/>
  <c r="K38" i="3"/>
  <c r="T8" i="3"/>
  <c r="T14" i="3"/>
  <c r="T21" i="3"/>
  <c r="T26" i="3"/>
  <c r="T28" i="3"/>
  <c r="D38" i="3"/>
  <c r="P8" i="3"/>
  <c r="P21" i="3"/>
  <c r="T24" i="3"/>
  <c r="U26" i="3"/>
  <c r="U28" i="3"/>
  <c r="T32" i="3"/>
  <c r="B39" i="3"/>
  <c r="N39" i="3" l="1"/>
  <c r="B41" i="3"/>
  <c r="U38" i="3"/>
  <c r="T38" i="3"/>
  <c r="P38" i="3"/>
  <c r="D39" i="3"/>
  <c r="J43" i="3"/>
  <c r="U41" i="3"/>
  <c r="T41" i="3"/>
  <c r="J41" i="3"/>
  <c r="U43" i="3"/>
  <c r="P43" i="3"/>
  <c r="N41" i="3" l="1"/>
  <c r="P41" i="3" s="1"/>
  <c r="P39" i="3"/>
  <c r="B43" i="3"/>
  <c r="D43" i="3" s="1"/>
  <c r="D41" i="3"/>
</calcChain>
</file>

<file path=xl/sharedStrings.xml><?xml version="1.0" encoding="utf-8"?>
<sst xmlns="http://schemas.openxmlformats.org/spreadsheetml/2006/main" count="148" uniqueCount="60">
  <si>
    <t>合　　計</t>
  </si>
  <si>
    <t>市町村名</t>
  </si>
  <si>
    <t>新潟市</t>
  </si>
  <si>
    <t>長岡市</t>
  </si>
  <si>
    <t>上越市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</si>
  <si>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</si>
  <si>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</si>
  <si>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</si>
  <si>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</si>
  <si>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</si>
  <si>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</si>
  <si>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</si>
  <si>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</si>
  <si>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</si>
  <si>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</si>
  <si>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  <rPh sb="0" eb="2">
      <t>ミョウコウ</t>
    </rPh>
    <rPh sb="2" eb="3">
      <t>イチ</t>
    </rPh>
    <phoneticPr fontId="3"/>
  </si>
  <si>
    <t>五泉市</t>
  </si>
  <si>
    <t>阿賀野市</t>
    <rPh sb="0" eb="3">
      <t>アガノ</t>
    </rPh>
    <rPh sb="3" eb="4">
      <t>イチ</t>
    </rPh>
    <phoneticPr fontId="3"/>
  </si>
  <si>
    <t>佐渡市</t>
    <rPh sb="0" eb="2">
      <t>サド</t>
    </rPh>
    <rPh sb="2" eb="3">
      <t>イチ</t>
    </rPh>
    <phoneticPr fontId="3"/>
  </si>
  <si>
    <t>魚沼市</t>
    <rPh sb="0" eb="2">
      <t>ウオヌマ</t>
    </rPh>
    <rPh sb="2" eb="3">
      <t>イチ</t>
    </rPh>
    <phoneticPr fontId="3"/>
  </si>
  <si>
    <t>南魚沼市</t>
    <rPh sb="0" eb="3">
      <t>ミナミウオヌマ</t>
    </rPh>
    <rPh sb="3" eb="4">
      <t>イチ</t>
    </rPh>
    <phoneticPr fontId="3"/>
  </si>
  <si>
    <t>胎内市</t>
    <rPh sb="0" eb="2">
      <t>タイナイ</t>
    </rPh>
    <rPh sb="2" eb="3">
      <t>イチ</t>
    </rPh>
    <phoneticPr fontId="3"/>
  </si>
  <si>
    <t>市計　</t>
  </si>
  <si>
    <t>聖籠町</t>
    <rPh sb="0" eb="3">
      <t>セイロウマチ</t>
    </rPh>
    <phoneticPr fontId="3"/>
  </si>
  <si>
    <t>弥彦村</t>
  </si>
  <si>
    <t>田上町</t>
  </si>
  <si>
    <t>阿賀町</t>
    <rPh sb="0" eb="3">
      <t>アガマチ</t>
    </rPh>
    <phoneticPr fontId="3"/>
  </si>
  <si>
    <t>出雲崎町</t>
  </si>
  <si>
    <t>湯沢町</t>
  </si>
  <si>
    <t>津南町</t>
  </si>
  <si>
    <t>刈羽村</t>
    <phoneticPr fontId="3"/>
  </si>
  <si>
    <t>関川村</t>
  </si>
  <si>
    <t>粟島浦村</t>
  </si>
  <si>
    <t>町村計</t>
    <rPh sb="0" eb="1">
      <t>マチ</t>
    </rPh>
    <rPh sb="1" eb="2">
      <t>ムラ</t>
    </rPh>
    <rPh sb="2" eb="3">
      <t>ケイ</t>
    </rPh>
    <phoneticPr fontId="3"/>
  </si>
  <si>
    <t>事務局</t>
    <rPh sb="0" eb="3">
      <t>ジムキョク</t>
    </rPh>
    <phoneticPr fontId="3"/>
  </si>
  <si>
    <t>世帯当　寄付額</t>
    <rPh sb="0" eb="2">
      <t>セタイ</t>
    </rPh>
    <rPh sb="2" eb="3">
      <t>ア</t>
    </rPh>
    <rPh sb="4" eb="6">
      <t>キフ</t>
    </rPh>
    <rPh sb="6" eb="7">
      <t>ガク</t>
    </rPh>
    <phoneticPr fontId="3"/>
  </si>
  <si>
    <t>達成率</t>
    <rPh sb="0" eb="3">
      <t>タッセイリツ</t>
    </rPh>
    <phoneticPr fontId="3"/>
  </si>
  <si>
    <t>（％）</t>
    <phoneticPr fontId="3"/>
  </si>
  <si>
    <t>実績額（円）</t>
    <rPh sb="0" eb="3">
      <t>ジッセキガク</t>
    </rPh>
    <rPh sb="4" eb="5">
      <t>エン</t>
    </rPh>
    <phoneticPr fontId="3"/>
  </si>
  <si>
    <t xml:space="preserve">  目標額（円）</t>
    <rPh sb="6" eb="7">
      <t>エン</t>
    </rPh>
    <phoneticPr fontId="3"/>
  </si>
  <si>
    <t>総目標額　　　（円）</t>
    <rPh sb="0" eb="1">
      <t>ソウ</t>
    </rPh>
    <rPh sb="1" eb="4">
      <t>モクヒョウガク</t>
    </rPh>
    <rPh sb="8" eb="9">
      <t>エン</t>
    </rPh>
    <phoneticPr fontId="3"/>
  </si>
  <si>
    <t>総実績額　　　（円）</t>
    <rPh sb="0" eb="1">
      <t>ソウ</t>
    </rPh>
    <rPh sb="1" eb="4">
      <t>ジッセキガク</t>
    </rPh>
    <rPh sb="8" eb="9">
      <t>エン</t>
    </rPh>
    <phoneticPr fontId="3"/>
  </si>
  <si>
    <t>―　</t>
    <phoneticPr fontId="3"/>
  </si>
  <si>
    <t>区分</t>
    <phoneticPr fontId="3"/>
  </si>
  <si>
    <t>達成率　　（％）</t>
    <rPh sb="0" eb="3">
      <t>タッセイリツ</t>
    </rPh>
    <phoneticPr fontId="3"/>
  </si>
  <si>
    <t>世帯数</t>
    <phoneticPr fontId="3"/>
  </si>
  <si>
    <t>増減率（％）</t>
    <rPh sb="0" eb="2">
      <t>ゾウゲン</t>
    </rPh>
    <rPh sb="2" eb="3">
      <t>リツ</t>
    </rPh>
    <phoneticPr fontId="3"/>
  </si>
  <si>
    <t>一　　般　　募　　金</t>
    <phoneticPr fontId="3"/>
  </si>
  <si>
    <t>歳　　末　　募　　金</t>
    <phoneticPr fontId="3"/>
  </si>
  <si>
    <t>比較増減額</t>
    <rPh sb="0" eb="2">
      <t>ヒカク</t>
    </rPh>
    <rPh sb="2" eb="4">
      <t>ゾウゲン</t>
    </rPh>
    <rPh sb="4" eb="5">
      <t>ガク</t>
    </rPh>
    <phoneticPr fontId="3"/>
  </si>
  <si>
    <t>前　年　度</t>
    <rPh sb="0" eb="1">
      <t>マエ</t>
    </rPh>
    <rPh sb="2" eb="3">
      <t>ネン</t>
    </rPh>
    <rPh sb="4" eb="5">
      <t>ド</t>
    </rPh>
    <phoneticPr fontId="3"/>
  </si>
  <si>
    <t>戸別募金</t>
    <rPh sb="0" eb="2">
      <t>コベツ</t>
    </rPh>
    <rPh sb="2" eb="4">
      <t>ボキン</t>
    </rPh>
    <phoneticPr fontId="3"/>
  </si>
  <si>
    <t>市町村計</t>
    <rPh sb="0" eb="3">
      <t>シチョウソン</t>
    </rPh>
    <rPh sb="3" eb="4">
      <t>ケイ</t>
    </rPh>
    <phoneticPr fontId="3"/>
  </si>
  <si>
    <t>テーマ型募金</t>
    <rPh sb="3" eb="4">
      <t>ガタ</t>
    </rPh>
    <rPh sb="4" eb="6">
      <t>ボキン</t>
    </rPh>
    <phoneticPr fontId="3"/>
  </si>
  <si>
    <t>一般・歳末</t>
    <rPh sb="0" eb="2">
      <t>イッパン</t>
    </rPh>
    <rPh sb="3" eb="5">
      <t>サイマツ</t>
    </rPh>
    <phoneticPr fontId="3"/>
  </si>
  <si>
    <t>うち　　戸別募金</t>
    <rPh sb="4" eb="6">
      <t>コベツ</t>
    </rPh>
    <rPh sb="6" eb="8">
      <t>ボキン</t>
    </rPh>
    <phoneticPr fontId="3"/>
  </si>
  <si>
    <t>うち　　　　戸別募金</t>
    <rPh sb="6" eb="8">
      <t>コベツ</t>
    </rPh>
    <rPh sb="8" eb="10">
      <t>ボキン</t>
    </rPh>
    <phoneticPr fontId="3"/>
  </si>
  <si>
    <t>対前年度比較増減</t>
    <rPh sb="0" eb="1">
      <t>タイ</t>
    </rPh>
    <rPh sb="1" eb="4">
      <t>ゼンネンド</t>
    </rPh>
    <rPh sb="4" eb="6">
      <t>ヒカク</t>
    </rPh>
    <rPh sb="6" eb="8">
      <t>ゾウゲン</t>
    </rPh>
    <phoneticPr fontId="3"/>
  </si>
  <si>
    <t>１　令和６年度　共同募金（一般・歳末・テーマ型）一覧表</t>
    <rPh sb="2" eb="4">
      <t>レイワ</t>
    </rPh>
    <rPh sb="5" eb="6">
      <t>ネン</t>
    </rPh>
    <rPh sb="6" eb="7">
      <t>ド</t>
    </rPh>
    <rPh sb="7" eb="9">
      <t>ヘイネンド</t>
    </rPh>
    <rPh sb="8" eb="10">
      <t>キョウドウ</t>
    </rPh>
    <rPh sb="10" eb="12">
      <t>ボキン</t>
    </rPh>
    <rPh sb="13" eb="15">
      <t>イッパン</t>
    </rPh>
    <rPh sb="16" eb="18">
      <t>サイマツ</t>
    </rPh>
    <rPh sb="22" eb="23">
      <t>ガタ</t>
    </rPh>
    <rPh sb="24" eb="27">
      <t>イチランヒョウ</t>
    </rPh>
    <phoneticPr fontId="3"/>
  </si>
  <si>
    <t>令和５年度　　　　　　　　総実績額</t>
    <rPh sb="0" eb="2">
      <t>レイワ</t>
    </rPh>
    <rPh sb="3" eb="5">
      <t>ネンド</t>
    </rPh>
    <rPh sb="13" eb="14">
      <t>ソウ</t>
    </rPh>
    <rPh sb="14" eb="17">
      <t>ジッセキガク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</si>
</sst>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13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2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6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 style="hair">
        <color indexed="64"/>
      </bottom>
      <diagonal/>
    </border>
    <border>
      <left style="hair">
        <color indexed="64"/>
      </left>
      <right/>
      <top style="medium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auto="1"/>
      </bottom>
      <diagonal/>
    </border>
    <border>
      <left/>
      <right style="hair">
        <color indexed="64"/>
      </right>
      <top style="double">
        <color indexed="64"/>
      </top>
      <bottom style="medium">
        <color auto="1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96">
    <xf numFmtId="0" fontId="0" fillId="0" borderId="0" xfId="0"/>
    <xf numFmtId="0" fontId="6" fillId="0" borderId="0" xfId="0" applyFont="1"/>
    <xf numFmtId="0" fontId="7" fillId="0" borderId="35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9" fillId="0" borderId="10" xfId="0" applyFont="1" applyBorder="1" applyAlignment="1">
      <alignment horizontal="right"/>
    </xf>
    <xf numFmtId="0" fontId="9" fillId="0" borderId="101" xfId="0" applyFont="1" applyBorder="1" applyAlignment="1">
      <alignment horizontal="center"/>
    </xf>
    <xf numFmtId="38" fontId="9" fillId="0" borderId="104" xfId="1" applyFont="1" applyFill="1" applyBorder="1" applyAlignment="1"/>
    <xf numFmtId="0" fontId="9" fillId="0" borderId="13" xfId="0" applyFont="1" applyBorder="1"/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/>
    </xf>
    <xf numFmtId="0" fontId="9" fillId="0" borderId="14" xfId="0" applyFont="1" applyBorder="1"/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72" xfId="0" applyFont="1" applyBorder="1" applyAlignment="1">
      <alignment horizontal="distributed"/>
    </xf>
    <xf numFmtId="3" fontId="10" fillId="0" borderId="90" xfId="0" applyNumberFormat="1" applyFont="1" applyBorder="1"/>
    <xf numFmtId="3" fontId="9" fillId="0" borderId="49" xfId="0" applyNumberFormat="1" applyFont="1" applyBorder="1" applyAlignment="1">
      <alignment vertical="center"/>
    </xf>
    <xf numFmtId="176" fontId="9" fillId="0" borderId="7" xfId="0" applyNumberFormat="1" applyFont="1" applyBorder="1" applyAlignment="1">
      <alignment vertical="center"/>
    </xf>
    <xf numFmtId="3" fontId="9" fillId="0" borderId="42" xfId="0" applyNumberFormat="1" applyFont="1" applyBorder="1" applyAlignment="1">
      <alignment vertical="center"/>
    </xf>
    <xf numFmtId="3" fontId="9" fillId="0" borderId="50" xfId="0" applyNumberFormat="1" applyFont="1" applyBorder="1" applyAlignment="1">
      <alignment vertical="center"/>
    </xf>
    <xf numFmtId="3" fontId="9" fillId="0" borderId="95" xfId="0" applyNumberFormat="1" applyFont="1" applyBorder="1" applyAlignment="1">
      <alignment vertical="center"/>
    </xf>
    <xf numFmtId="3" fontId="9" fillId="0" borderId="77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3" fontId="9" fillId="0" borderId="103" xfId="0" applyNumberFormat="1" applyFont="1" applyBorder="1" applyAlignment="1">
      <alignment vertical="center"/>
    </xf>
    <xf numFmtId="176" fontId="9" fillId="0" borderId="42" xfId="0" applyNumberFormat="1" applyFont="1" applyBorder="1" applyAlignment="1">
      <alignment vertical="center"/>
    </xf>
    <xf numFmtId="38" fontId="9" fillId="0" borderId="42" xfId="1" applyFont="1" applyFill="1" applyBorder="1" applyAlignment="1">
      <alignment vertical="center"/>
    </xf>
    <xf numFmtId="177" fontId="9" fillId="0" borderId="50" xfId="2" applyNumberFormat="1" applyFont="1" applyFill="1" applyBorder="1" applyAlignment="1">
      <alignment vertical="center"/>
    </xf>
    <xf numFmtId="38" fontId="9" fillId="0" borderId="60" xfId="1" applyFont="1" applyFill="1" applyBorder="1" applyAlignment="1">
      <alignment vertical="center"/>
    </xf>
    <xf numFmtId="0" fontId="6" fillId="2" borderId="0" xfId="0" applyFont="1" applyFill="1"/>
    <xf numFmtId="0" fontId="9" fillId="0" borderId="19" xfId="0" applyFont="1" applyBorder="1" applyAlignment="1">
      <alignment horizontal="distributed"/>
    </xf>
    <xf numFmtId="3" fontId="10" fillId="0" borderId="1" xfId="0" applyNumberFormat="1" applyFont="1" applyBorder="1"/>
    <xf numFmtId="3" fontId="9" fillId="0" borderId="30" xfId="0" applyNumberFormat="1" applyFont="1" applyBorder="1" applyAlignment="1">
      <alignment vertical="center"/>
    </xf>
    <xf numFmtId="176" fontId="9" fillId="0" borderId="2" xfId="0" applyNumberFormat="1" applyFont="1" applyBorder="1" applyAlignment="1">
      <alignment vertical="center"/>
    </xf>
    <xf numFmtId="3" fontId="9" fillId="0" borderId="25" xfId="0" applyNumberFormat="1" applyFont="1" applyBorder="1" applyAlignment="1">
      <alignment vertical="center"/>
    </xf>
    <xf numFmtId="3" fontId="9" fillId="0" borderId="96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47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vertical="center"/>
    </xf>
    <xf numFmtId="176" fontId="9" fillId="0" borderId="25" xfId="0" applyNumberFormat="1" applyFont="1" applyBorder="1" applyAlignment="1">
      <alignment horizontal="right" vertical="center"/>
    </xf>
    <xf numFmtId="38" fontId="9" fillId="0" borderId="25" xfId="1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8" fontId="9" fillId="0" borderId="40" xfId="1" applyFont="1" applyFill="1" applyBorder="1" applyAlignment="1">
      <alignment vertical="center"/>
    </xf>
    <xf numFmtId="0" fontId="9" fillId="0" borderId="20" xfId="0" applyFont="1" applyBorder="1" applyAlignment="1">
      <alignment horizontal="distributed"/>
    </xf>
    <xf numFmtId="3" fontId="10" fillId="0" borderId="91" xfId="0" applyNumberFormat="1" applyFont="1" applyBorder="1"/>
    <xf numFmtId="3" fontId="9" fillId="0" borderId="31" xfId="0" applyNumberFormat="1" applyFont="1" applyBorder="1" applyAlignment="1">
      <alignment vertical="center"/>
    </xf>
    <xf numFmtId="176" fontId="9" fillId="0" borderId="22" xfId="0" applyNumberFormat="1" applyFont="1" applyBorder="1" applyAlignment="1">
      <alignment vertical="center"/>
    </xf>
    <xf numFmtId="3" fontId="9" fillId="0" borderId="46" xfId="0" applyNumberFormat="1" applyFont="1" applyBorder="1" applyAlignment="1">
      <alignment vertical="center"/>
    </xf>
    <xf numFmtId="3" fontId="9" fillId="0" borderId="94" xfId="0" applyNumberFormat="1" applyFont="1" applyBorder="1" applyAlignment="1">
      <alignment vertical="center"/>
    </xf>
    <xf numFmtId="3" fontId="9" fillId="0" borderId="21" xfId="0" applyNumberFormat="1" applyFont="1" applyBorder="1" applyAlignment="1">
      <alignment vertical="center"/>
    </xf>
    <xf numFmtId="3" fontId="9" fillId="0" borderId="22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" fontId="9" fillId="0" borderId="105" xfId="0" applyNumberFormat="1" applyFont="1" applyBorder="1" applyAlignment="1">
      <alignment vertical="center"/>
    </xf>
    <xf numFmtId="176" fontId="9" fillId="0" borderId="26" xfId="0" applyNumberFormat="1" applyFont="1" applyBorder="1" applyAlignment="1">
      <alignment horizontal="right" vertical="center"/>
    </xf>
    <xf numFmtId="38" fontId="9" fillId="0" borderId="26" xfId="1" applyFont="1" applyFill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177" fontId="9" fillId="0" borderId="46" xfId="2" applyNumberFormat="1" applyFont="1" applyFill="1" applyBorder="1" applyAlignment="1">
      <alignment vertical="center"/>
    </xf>
    <xf numFmtId="0" fontId="9" fillId="0" borderId="9" xfId="0" applyFont="1" applyBorder="1" applyAlignment="1">
      <alignment horizontal="distributed"/>
    </xf>
    <xf numFmtId="3" fontId="9" fillId="0" borderId="17" xfId="0" applyNumberFormat="1" applyFont="1" applyBorder="1" applyAlignment="1">
      <alignment vertical="center"/>
    </xf>
    <xf numFmtId="3" fontId="9" fillId="0" borderId="32" xfId="0" applyNumberFormat="1" applyFont="1" applyBorder="1" applyAlignment="1">
      <alignment vertical="center"/>
    </xf>
    <xf numFmtId="176" fontId="9" fillId="0" borderId="18" xfId="0" applyNumberFormat="1" applyFont="1" applyBorder="1" applyAlignment="1">
      <alignment vertical="center"/>
    </xf>
    <xf numFmtId="3" fontId="9" fillId="0" borderId="27" xfId="0" applyNumberFormat="1" applyFont="1" applyBorder="1" applyAlignment="1">
      <alignment vertical="center"/>
    </xf>
    <xf numFmtId="3" fontId="9" fillId="0" borderId="48" xfId="0" applyNumberFormat="1" applyFont="1" applyBorder="1" applyAlignment="1">
      <alignment vertical="center"/>
    </xf>
    <xf numFmtId="3" fontId="9" fillId="0" borderId="97" xfId="0" applyNumberFormat="1" applyFont="1" applyBorder="1" applyAlignment="1">
      <alignment vertical="center"/>
    </xf>
    <xf numFmtId="3" fontId="9" fillId="0" borderId="18" xfId="0" applyNumberFormat="1" applyFont="1" applyBorder="1" applyAlignment="1">
      <alignment vertical="center"/>
    </xf>
    <xf numFmtId="176" fontId="9" fillId="0" borderId="27" xfId="0" applyNumberFormat="1" applyFont="1" applyBorder="1" applyAlignment="1">
      <alignment vertical="center"/>
    </xf>
    <xf numFmtId="38" fontId="9" fillId="0" borderId="27" xfId="1" applyFont="1" applyFill="1" applyBorder="1" applyAlignment="1">
      <alignment vertical="center"/>
    </xf>
    <xf numFmtId="177" fontId="9" fillId="0" borderId="48" xfId="2" applyNumberFormat="1" applyFont="1" applyFill="1" applyBorder="1" applyAlignment="1">
      <alignment vertical="center"/>
    </xf>
    <xf numFmtId="38" fontId="9" fillId="0" borderId="36" xfId="1" applyFont="1" applyFill="1" applyBorder="1" applyAlignment="1">
      <alignment vertical="center"/>
    </xf>
    <xf numFmtId="0" fontId="6" fillId="3" borderId="0" xfId="0" applyFont="1" applyFill="1"/>
    <xf numFmtId="0" fontId="9" fillId="0" borderId="23" xfId="0" applyFont="1" applyBorder="1" applyAlignment="1">
      <alignment horizontal="distributed"/>
    </xf>
    <xf numFmtId="3" fontId="10" fillId="0" borderId="77" xfId="0" applyNumberFormat="1" applyFont="1" applyBorder="1"/>
    <xf numFmtId="3" fontId="9" fillId="0" borderId="33" xfId="0" applyNumberFormat="1" applyFont="1" applyBorder="1" applyAlignment="1">
      <alignment vertical="center"/>
    </xf>
    <xf numFmtId="176" fontId="9" fillId="0" borderId="12" xfId="0" applyNumberFormat="1" applyFont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3" fontId="9" fillId="0" borderId="12" xfId="0" applyNumberFormat="1" applyFont="1" applyBorder="1" applyAlignment="1">
      <alignment vertical="center"/>
    </xf>
    <xf numFmtId="3" fontId="9" fillId="0" borderId="16" xfId="0" applyNumberFormat="1" applyFont="1" applyBorder="1" applyAlignment="1">
      <alignment vertical="center"/>
    </xf>
    <xf numFmtId="3" fontId="9" fillId="0" borderId="101" xfId="0" applyNumberFormat="1" applyFont="1" applyBorder="1" applyAlignment="1">
      <alignment vertical="center"/>
    </xf>
    <xf numFmtId="176" fontId="9" fillId="0" borderId="28" xfId="0" applyNumberFormat="1" applyFont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38" fontId="9" fillId="0" borderId="38" xfId="1" applyFont="1" applyFill="1" applyBorder="1" applyAlignment="1">
      <alignment horizontal="right" vertical="center"/>
    </xf>
    <xf numFmtId="38" fontId="9" fillId="0" borderId="25" xfId="1" applyFont="1" applyFill="1" applyBorder="1" applyAlignment="1">
      <alignment horizontal="right" vertical="center"/>
    </xf>
    <xf numFmtId="38" fontId="9" fillId="0" borderId="40" xfId="1" applyFont="1" applyFill="1" applyBorder="1" applyAlignment="1">
      <alignment horizontal="right" vertical="center"/>
    </xf>
    <xf numFmtId="3" fontId="10" fillId="0" borderId="21" xfId="0" applyNumberFormat="1" applyFont="1" applyBorder="1"/>
    <xf numFmtId="3" fontId="9" fillId="0" borderId="22" xfId="0" applyNumberFormat="1" applyFont="1" applyBorder="1" applyAlignment="1">
      <alignment horizontal="right" vertical="center"/>
    </xf>
    <xf numFmtId="3" fontId="9" fillId="0" borderId="106" xfId="0" applyNumberFormat="1" applyFont="1" applyBorder="1" applyAlignment="1">
      <alignment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41" xfId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distributed"/>
    </xf>
    <xf numFmtId="176" fontId="9" fillId="0" borderId="16" xfId="0" applyNumberFormat="1" applyFont="1" applyBorder="1" applyAlignment="1">
      <alignment vertical="center"/>
    </xf>
    <xf numFmtId="3" fontId="9" fillId="0" borderId="29" xfId="0" applyNumberFormat="1" applyFont="1" applyBorder="1" applyAlignment="1">
      <alignment vertical="center"/>
    </xf>
    <xf numFmtId="3" fontId="9" fillId="0" borderId="98" xfId="0" applyNumberFormat="1" applyFont="1" applyBorder="1" applyAlignment="1">
      <alignment vertical="center"/>
    </xf>
    <xf numFmtId="3" fontId="9" fillId="0" borderId="63" xfId="0" applyNumberFormat="1" applyFont="1" applyBorder="1" applyAlignment="1">
      <alignment vertical="center"/>
    </xf>
    <xf numFmtId="176" fontId="9" fillId="0" borderId="29" xfId="0" applyNumberFormat="1" applyFont="1" applyBorder="1" applyAlignment="1">
      <alignment vertical="center"/>
    </xf>
    <xf numFmtId="38" fontId="9" fillId="0" borderId="29" xfId="1" applyFont="1" applyFill="1" applyBorder="1" applyAlignment="1">
      <alignment horizontal="right" vertical="center"/>
    </xf>
    <xf numFmtId="3" fontId="9" fillId="0" borderId="15" xfId="0" applyNumberFormat="1" applyFont="1" applyBorder="1" applyAlignment="1">
      <alignment vertical="center"/>
    </xf>
    <xf numFmtId="38" fontId="9" fillId="0" borderId="37" xfId="1" applyFont="1" applyFill="1" applyBorder="1" applyAlignment="1">
      <alignment horizontal="right" vertical="center"/>
    </xf>
    <xf numFmtId="3" fontId="9" fillId="0" borderId="64" xfId="0" applyNumberFormat="1" applyFont="1" applyBorder="1" applyAlignment="1">
      <alignment vertical="center"/>
    </xf>
    <xf numFmtId="3" fontId="9" fillId="0" borderId="107" xfId="0" applyNumberFormat="1" applyFont="1" applyBorder="1" applyAlignment="1">
      <alignment vertical="center"/>
    </xf>
    <xf numFmtId="38" fontId="9" fillId="0" borderId="27" xfId="1" applyFont="1" applyFill="1" applyBorder="1" applyAlignment="1">
      <alignment horizontal="right" vertical="center"/>
    </xf>
    <xf numFmtId="38" fontId="9" fillId="0" borderId="36" xfId="1" applyFont="1" applyFill="1" applyBorder="1" applyAlignment="1">
      <alignment horizontal="right" vertical="center"/>
    </xf>
    <xf numFmtId="0" fontId="9" fillId="0" borderId="13" xfId="0" applyFont="1" applyBorder="1" applyAlignment="1">
      <alignment horizontal="distributed"/>
    </xf>
    <xf numFmtId="3" fontId="9" fillId="0" borderId="45" xfId="0" applyNumberFormat="1" applyFont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176" fontId="9" fillId="0" borderId="8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46" xfId="0" applyNumberFormat="1" applyFont="1" applyBorder="1" applyAlignment="1">
      <alignment horizontal="right" vertical="center"/>
    </xf>
    <xf numFmtId="3" fontId="9" fillId="0" borderId="53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3" fontId="9" fillId="0" borderId="44" xfId="0" applyNumberFormat="1" applyFont="1" applyBorder="1" applyAlignment="1">
      <alignment horizontal="right" vertical="center"/>
    </xf>
    <xf numFmtId="3" fontId="9" fillId="0" borderId="53" xfId="0" applyNumberFormat="1" applyFont="1" applyBorder="1" applyAlignment="1">
      <alignment vertical="center"/>
    </xf>
    <xf numFmtId="3" fontId="9" fillId="0" borderId="61" xfId="0" applyNumberFormat="1" applyFont="1" applyBorder="1" applyAlignment="1">
      <alignment vertical="center"/>
    </xf>
    <xf numFmtId="176" fontId="9" fillId="0" borderId="62" xfId="0" applyNumberFormat="1" applyFont="1" applyBorder="1" applyAlignment="1">
      <alignment vertical="center"/>
    </xf>
    <xf numFmtId="3" fontId="9" fillId="0" borderId="71" xfId="0" applyNumberFormat="1" applyFont="1" applyBorder="1" applyAlignment="1">
      <alignment horizontal="right" vertical="center"/>
    </xf>
    <xf numFmtId="0" fontId="6" fillId="0" borderId="65" xfId="0" applyFont="1" applyBorder="1" applyAlignment="1">
      <alignment horizontal="distributed" vertical="center"/>
    </xf>
    <xf numFmtId="3" fontId="9" fillId="0" borderId="66" xfId="0" applyNumberFormat="1" applyFont="1" applyBorder="1" applyAlignment="1">
      <alignment vertical="center"/>
    </xf>
    <xf numFmtId="3" fontId="9" fillId="0" borderId="67" xfId="0" applyNumberFormat="1" applyFont="1" applyBorder="1" applyAlignment="1">
      <alignment vertical="center"/>
    </xf>
    <xf numFmtId="176" fontId="9" fillId="0" borderId="67" xfId="0" applyNumberFormat="1" applyFont="1" applyBorder="1" applyAlignment="1">
      <alignment vertical="center"/>
    </xf>
    <xf numFmtId="3" fontId="9" fillId="0" borderId="70" xfId="0" applyNumberFormat="1" applyFont="1" applyBorder="1" applyAlignment="1">
      <alignment horizontal="right" vertical="center"/>
    </xf>
    <xf numFmtId="3" fontId="9" fillId="0" borderId="68" xfId="0" applyNumberFormat="1" applyFont="1" applyBorder="1" applyAlignment="1">
      <alignment horizontal="right" vertical="center"/>
    </xf>
    <xf numFmtId="3" fontId="9" fillId="0" borderId="99" xfId="0" applyNumberFormat="1" applyFont="1" applyBorder="1" applyAlignment="1">
      <alignment horizontal="right" vertical="center"/>
    </xf>
    <xf numFmtId="3" fontId="9" fillId="0" borderId="67" xfId="0" applyNumberFormat="1" applyFont="1" applyBorder="1" applyAlignment="1">
      <alignment horizontal="right" vertical="center"/>
    </xf>
    <xf numFmtId="3" fontId="9" fillId="0" borderId="99" xfId="0" applyNumberFormat="1" applyFont="1" applyBorder="1" applyAlignment="1">
      <alignment vertical="center"/>
    </xf>
    <xf numFmtId="3" fontId="9" fillId="0" borderId="69" xfId="0" applyNumberFormat="1" applyFont="1" applyBorder="1" applyAlignment="1">
      <alignment vertical="center"/>
    </xf>
    <xf numFmtId="176" fontId="9" fillId="0" borderId="70" xfId="0" applyNumberFormat="1" applyFont="1" applyBorder="1" applyAlignment="1">
      <alignment vertical="center"/>
    </xf>
    <xf numFmtId="177" fontId="9" fillId="0" borderId="68" xfId="2" applyNumberFormat="1" applyFont="1" applyFill="1" applyBorder="1" applyAlignment="1">
      <alignment vertical="center"/>
    </xf>
    <xf numFmtId="0" fontId="11" fillId="0" borderId="54" xfId="0" applyFont="1" applyBorder="1" applyAlignment="1">
      <alignment horizontal="distributed"/>
    </xf>
    <xf numFmtId="3" fontId="9" fillId="0" borderId="55" xfId="0" applyNumberFormat="1" applyFont="1" applyBorder="1" applyAlignment="1">
      <alignment vertical="center"/>
    </xf>
    <xf numFmtId="3" fontId="9" fillId="0" borderId="57" xfId="0" applyNumberFormat="1" applyFont="1" applyBorder="1" applyAlignment="1">
      <alignment vertical="center"/>
    </xf>
    <xf numFmtId="176" fontId="9" fillId="0" borderId="57" xfId="0" applyNumberFormat="1" applyFont="1" applyBorder="1" applyAlignment="1">
      <alignment vertical="center"/>
    </xf>
    <xf numFmtId="3" fontId="9" fillId="0" borderId="59" xfId="0" applyNumberFormat="1" applyFont="1" applyBorder="1" applyAlignment="1">
      <alignment horizontal="right" vertical="center"/>
    </xf>
    <xf numFmtId="3" fontId="9" fillId="0" borderId="58" xfId="0" applyNumberFormat="1" applyFont="1" applyBorder="1" applyAlignment="1">
      <alignment horizontal="right" vertical="center"/>
    </xf>
    <xf numFmtId="3" fontId="9" fillId="0" borderId="100" xfId="0" applyNumberFormat="1" applyFont="1" applyBorder="1" applyAlignment="1">
      <alignment horizontal="right" vertical="center"/>
    </xf>
    <xf numFmtId="3" fontId="9" fillId="0" borderId="55" xfId="0" applyNumberFormat="1" applyFont="1" applyBorder="1" applyAlignment="1">
      <alignment horizontal="right" vertical="center"/>
    </xf>
    <xf numFmtId="3" fontId="9" fillId="0" borderId="57" xfId="0" applyNumberFormat="1" applyFont="1" applyBorder="1" applyAlignment="1">
      <alignment horizontal="right" vertical="center"/>
    </xf>
    <xf numFmtId="3" fontId="9" fillId="0" borderId="100" xfId="0" applyNumberFormat="1" applyFont="1" applyBorder="1" applyAlignment="1">
      <alignment vertical="center"/>
    </xf>
    <xf numFmtId="3" fontId="9" fillId="0" borderId="56" xfId="0" applyNumberFormat="1" applyFont="1" applyBorder="1" applyAlignment="1">
      <alignment vertical="center"/>
    </xf>
    <xf numFmtId="176" fontId="9" fillId="0" borderId="59" xfId="0" applyNumberFormat="1" applyFont="1" applyBorder="1" applyAlignment="1">
      <alignment vertical="center"/>
    </xf>
    <xf numFmtId="3" fontId="9" fillId="0" borderId="109" xfId="0" applyNumberFormat="1" applyFont="1" applyBorder="1" applyAlignment="1">
      <alignment horizontal="right" vertical="center"/>
    </xf>
    <xf numFmtId="0" fontId="9" fillId="0" borderId="82" xfId="0" applyFont="1" applyBorder="1" applyAlignment="1">
      <alignment horizontal="distributed"/>
    </xf>
    <xf numFmtId="3" fontId="9" fillId="0" borderId="108" xfId="0" applyNumberFormat="1" applyFont="1" applyBorder="1" applyAlignment="1">
      <alignment vertical="center"/>
    </xf>
    <xf numFmtId="3" fontId="9" fillId="0" borderId="84" xfId="0" applyNumberFormat="1" applyFont="1" applyBorder="1" applyAlignment="1">
      <alignment vertical="center"/>
    </xf>
    <xf numFmtId="176" fontId="9" fillId="0" borderId="84" xfId="0" applyNumberFormat="1" applyFont="1" applyBorder="1" applyAlignment="1">
      <alignment vertical="center"/>
    </xf>
    <xf numFmtId="3" fontId="9" fillId="0" borderId="79" xfId="0" applyNumberFormat="1" applyFont="1" applyBorder="1" applyAlignment="1">
      <alignment horizontal="right" vertical="center"/>
    </xf>
    <xf numFmtId="3" fontId="9" fillId="0" borderId="89" xfId="0" applyNumberFormat="1" applyFont="1" applyBorder="1" applyAlignment="1">
      <alignment horizontal="right" vertical="center"/>
    </xf>
    <xf numFmtId="3" fontId="9" fillId="0" borderId="102" xfId="0" applyNumberFormat="1" applyFont="1" applyBorder="1" applyAlignment="1">
      <alignment horizontal="right" vertical="center"/>
    </xf>
    <xf numFmtId="3" fontId="9" fillId="0" borderId="83" xfId="0" applyNumberFormat="1" applyFont="1" applyBorder="1" applyAlignment="1">
      <alignment vertical="center"/>
    </xf>
    <xf numFmtId="3" fontId="9" fillId="0" borderId="84" xfId="0" applyNumberFormat="1" applyFont="1" applyBorder="1" applyAlignment="1">
      <alignment horizontal="right" vertical="center"/>
    </xf>
    <xf numFmtId="3" fontId="9" fillId="0" borderId="102" xfId="0" applyNumberFormat="1" applyFont="1" applyBorder="1" applyAlignment="1">
      <alignment vertical="center"/>
    </xf>
    <xf numFmtId="3" fontId="9" fillId="0" borderId="85" xfId="0" applyNumberFormat="1" applyFont="1" applyBorder="1" applyAlignment="1">
      <alignment vertical="center"/>
    </xf>
    <xf numFmtId="176" fontId="9" fillId="0" borderId="79" xfId="0" applyNumberFormat="1" applyFont="1" applyBorder="1" applyAlignment="1">
      <alignment horizontal="right" vertical="center"/>
    </xf>
    <xf numFmtId="177" fontId="9" fillId="0" borderId="89" xfId="2" applyNumberFormat="1" applyFont="1" applyFill="1" applyBorder="1" applyAlignment="1">
      <alignment vertical="center"/>
    </xf>
    <xf numFmtId="38" fontId="9" fillId="0" borderId="92" xfId="1" applyFont="1" applyFill="1" applyBorder="1" applyAlignment="1">
      <alignment vertical="center"/>
    </xf>
    <xf numFmtId="0" fontId="12" fillId="0" borderId="0" xfId="0" applyFont="1"/>
    <xf numFmtId="38" fontId="6" fillId="0" borderId="0" xfId="1" applyFont="1"/>
    <xf numFmtId="38" fontId="6" fillId="0" borderId="0" xfId="1" applyFont="1" applyFill="1"/>
    <xf numFmtId="0" fontId="5" fillId="0" borderId="0" xfId="0" applyFont="1" applyAlignment="1">
      <alignment horizontal="center" vertical="top"/>
    </xf>
    <xf numFmtId="0" fontId="8" fillId="0" borderId="35" xfId="0" applyFont="1" applyBorder="1" applyAlignment="1">
      <alignment horizontal="right" vertical="top"/>
    </xf>
    <xf numFmtId="0" fontId="9" fillId="0" borderId="87" xfId="0" applyFont="1" applyBorder="1" applyAlignment="1">
      <alignment horizontal="center"/>
    </xf>
    <xf numFmtId="0" fontId="9" fillId="0" borderId="86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9" fillId="0" borderId="63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8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38" fontId="9" fillId="0" borderId="80" xfId="1" applyFont="1" applyFill="1" applyBorder="1" applyAlignment="1">
      <alignment horizontal="center"/>
    </xf>
    <xf numFmtId="38" fontId="9" fillId="0" borderId="24" xfId="1" applyFont="1" applyFill="1" applyBorder="1" applyAlignment="1">
      <alignment horizontal="center"/>
    </xf>
    <xf numFmtId="38" fontId="9" fillId="0" borderId="76" xfId="1" applyFont="1" applyFill="1" applyBorder="1" applyAlignment="1">
      <alignment horizont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38" fontId="9" fillId="0" borderId="73" xfId="1" applyFont="1" applyFill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38" fontId="9" fillId="0" borderId="37" xfId="1" applyFont="1" applyFill="1" applyBorder="1" applyAlignment="1">
      <alignment horizontal="center" vertical="center"/>
    </xf>
    <xf numFmtId="38" fontId="9" fillId="0" borderId="38" xfId="1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7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93" xfId="0" applyFont="1" applyBorder="1" applyAlignment="1">
      <alignment horizontal="center" wrapText="1"/>
    </xf>
    <xf numFmtId="0" fontId="9" fillId="0" borderId="78" xfId="0" applyFont="1" applyBorder="1" applyAlignment="1">
      <alignment horizontal="center" wrapText="1"/>
    </xf>
    <xf numFmtId="0" fontId="9" fillId="0" borderId="94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9" fillId="0" borderId="77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</cellXfs>
  <cellStyles count="6">
    <cellStyle name="パーセント" xfId="2" builtinId="5"/>
    <cellStyle name="桁区切り" xfId="1" builtinId="6"/>
    <cellStyle name="桁区切り 2" xfId="5" xr:uid="{00000000-0005-0000-0000-000002000000}"/>
    <cellStyle name="標準" xfId="0" builtinId="0"/>
    <cellStyle name="標準 2" xfId="4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8072</xdr:colOff>
      <xdr:row>3</xdr:row>
      <xdr:rowOff>8072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7CCFAA6-FCD2-4A7B-B96F-5E307F1DA0B6}"/>
            </a:ext>
          </a:extLst>
        </xdr:cNvPr>
        <xdr:cNvCxnSpPr/>
      </xdr:nvCxnSpPr>
      <xdr:spPr>
        <a:xfrm>
          <a:off x="8072" y="655772"/>
          <a:ext cx="782503" cy="82060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9545-0665-4D73-9713-D82AD455456D}">
  <dimension ref="A1:BV43"/>
  <sheetViews>
    <sheetView tabSelected="1" view="pageBreakPreview" zoomScaleNormal="100" zoomScaleSheetLayoutView="100" workbookViewId="0">
      <pane xSplit="1" ySplit="6" topLeftCell="N7" activePane="bottomRight" state="frozen"/>
      <selection pane="topRight" activeCell="B1" sqref="B1"/>
      <selection pane="bottomLeft" activeCell="A6" sqref="A6"/>
      <selection pane="bottomRight" activeCell="Q10" sqref="Q10"/>
    </sheetView>
  </sheetViews>
  <sheetFormatPr defaultColWidth="10.5703125" defaultRowHeight="12" x14ac:dyDescent="0.15"/>
  <cols>
    <col min="1" max="1" width="11.85546875" style="1" customWidth="1"/>
    <col min="2" max="2" width="18.7109375" style="1" customWidth="1"/>
    <col min="3" max="3" width="18.7109375" style="152" customWidth="1"/>
    <col min="4" max="6" width="11.7109375" style="1" customWidth="1"/>
    <col min="7" max="7" width="18.7109375" style="1" hidden="1" customWidth="1"/>
    <col min="8" max="9" width="18.7109375" style="1" customWidth="1"/>
    <col min="10" max="12" width="11.7109375" style="1" customWidth="1"/>
    <col min="13" max="13" width="15.7109375" style="1" hidden="1" customWidth="1"/>
    <col min="14" max="15" width="18.7109375" style="1" customWidth="1"/>
    <col min="16" max="17" width="11.7109375" style="1" customWidth="1"/>
    <col min="18" max="18" width="11.7109375" style="1" hidden="1" customWidth="1"/>
    <col min="19" max="19" width="18.7109375" style="153" customWidth="1"/>
    <col min="20" max="20" width="18.7109375" style="1" customWidth="1"/>
    <col min="21" max="21" width="11.7109375" style="1" customWidth="1"/>
    <col min="22" max="22" width="15.7109375" style="154" customWidth="1"/>
    <col min="23" max="16384" width="10.5703125" style="1"/>
  </cols>
  <sheetData>
    <row r="1" spans="1:74" ht="18.75" customHeight="1" x14ac:dyDescent="0.15">
      <c r="A1" s="155" t="s">
        <v>58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74" ht="12.75" customHeight="1" x14ac:dyDescent="0.1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74" ht="19.5" thickBot="1" x14ac:dyDescent="0.2">
      <c r="A3" s="2"/>
      <c r="B3" s="2"/>
      <c r="C3" s="2"/>
      <c r="D3" s="2"/>
      <c r="E3" s="2"/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56"/>
      <c r="U3" s="156"/>
      <c r="V3" s="156"/>
    </row>
    <row r="4" spans="1:74" ht="21.95" customHeight="1" x14ac:dyDescent="0.15">
      <c r="A4" s="4" t="s">
        <v>43</v>
      </c>
      <c r="B4" s="157" t="s">
        <v>47</v>
      </c>
      <c r="C4" s="158"/>
      <c r="D4" s="158"/>
      <c r="E4" s="158"/>
      <c r="F4" s="158"/>
      <c r="G4" s="5"/>
      <c r="H4" s="157" t="s">
        <v>48</v>
      </c>
      <c r="I4" s="158"/>
      <c r="J4" s="158"/>
      <c r="K4" s="158"/>
      <c r="L4" s="159"/>
      <c r="M4" s="6"/>
      <c r="N4" s="160" t="s">
        <v>40</v>
      </c>
      <c r="O4" s="163" t="s">
        <v>41</v>
      </c>
      <c r="P4" s="163" t="s">
        <v>44</v>
      </c>
      <c r="Q4" s="166" t="s">
        <v>35</v>
      </c>
      <c r="R4" s="169" t="s">
        <v>56</v>
      </c>
      <c r="S4" s="172" t="s">
        <v>57</v>
      </c>
      <c r="T4" s="173"/>
      <c r="U4" s="174"/>
      <c r="V4" s="179" t="s">
        <v>45</v>
      </c>
    </row>
    <row r="5" spans="1:74" ht="21.95" customHeight="1" x14ac:dyDescent="0.15">
      <c r="A5" s="7"/>
      <c r="B5" s="182" t="s">
        <v>39</v>
      </c>
      <c r="C5" s="184" t="s">
        <v>38</v>
      </c>
      <c r="D5" s="8" t="s">
        <v>36</v>
      </c>
      <c r="E5" s="188" t="s">
        <v>35</v>
      </c>
      <c r="F5" s="190" t="s">
        <v>55</v>
      </c>
      <c r="G5" s="192" t="s">
        <v>51</v>
      </c>
      <c r="H5" s="194" t="s">
        <v>39</v>
      </c>
      <c r="I5" s="195" t="s">
        <v>38</v>
      </c>
      <c r="J5" s="9" t="s">
        <v>36</v>
      </c>
      <c r="K5" s="186" t="s">
        <v>35</v>
      </c>
      <c r="L5" s="170" t="s">
        <v>56</v>
      </c>
      <c r="M5" s="175" t="s">
        <v>51</v>
      </c>
      <c r="N5" s="161"/>
      <c r="O5" s="164"/>
      <c r="P5" s="164"/>
      <c r="Q5" s="167"/>
      <c r="R5" s="170"/>
      <c r="S5" s="177" t="s">
        <v>59</v>
      </c>
      <c r="T5" s="10" t="s">
        <v>50</v>
      </c>
      <c r="U5" s="178" t="s">
        <v>46</v>
      </c>
      <c r="V5" s="180"/>
    </row>
    <row r="6" spans="1:74" ht="21.95" customHeight="1" x14ac:dyDescent="0.15">
      <c r="A6" s="11" t="s">
        <v>1</v>
      </c>
      <c r="B6" s="183"/>
      <c r="C6" s="185"/>
      <c r="D6" s="12" t="s">
        <v>37</v>
      </c>
      <c r="E6" s="189"/>
      <c r="F6" s="191"/>
      <c r="G6" s="193"/>
      <c r="H6" s="183"/>
      <c r="I6" s="185"/>
      <c r="J6" s="12" t="s">
        <v>37</v>
      </c>
      <c r="K6" s="187"/>
      <c r="L6" s="171"/>
      <c r="M6" s="176"/>
      <c r="N6" s="162"/>
      <c r="O6" s="165"/>
      <c r="P6" s="165"/>
      <c r="Q6" s="168"/>
      <c r="R6" s="171"/>
      <c r="S6" s="177"/>
      <c r="T6" s="13" t="s">
        <v>49</v>
      </c>
      <c r="U6" s="178"/>
      <c r="V6" s="181"/>
    </row>
    <row r="7" spans="1:74" s="28" customFormat="1" ht="21.95" customHeight="1" x14ac:dyDescent="0.15">
      <c r="A7" s="14" t="s">
        <v>2</v>
      </c>
      <c r="B7" s="15">
        <v>73415000</v>
      </c>
      <c r="C7" s="16">
        <v>62208258</v>
      </c>
      <c r="D7" s="17">
        <f t="shared" ref="D7:D43" si="0">C7/B7*100</f>
        <v>84.735078662398692</v>
      </c>
      <c r="E7" s="18">
        <f>+C7/V7</f>
        <v>186.57850253137221</v>
      </c>
      <c r="F7" s="19">
        <f>+G7/V7</f>
        <v>154.5996322911918</v>
      </c>
      <c r="G7" s="20">
        <v>51545991</v>
      </c>
      <c r="H7" s="21">
        <v>37751000</v>
      </c>
      <c r="I7" s="22">
        <v>36600184</v>
      </c>
      <c r="J7" s="17">
        <f>I7/H7*100</f>
        <v>96.95156154803847</v>
      </c>
      <c r="K7" s="22">
        <f>+I7/V7</f>
        <v>109.77332821460278</v>
      </c>
      <c r="L7" s="19">
        <f>+M7/V7</f>
        <v>105.03868440626725</v>
      </c>
      <c r="M7" s="20">
        <v>35021578</v>
      </c>
      <c r="N7" s="23">
        <f>+B7+H7</f>
        <v>111166000</v>
      </c>
      <c r="O7" s="22">
        <f>+C7+I7</f>
        <v>98808442</v>
      </c>
      <c r="P7" s="24">
        <f t="shared" ref="P7:P43" si="1">O7/N7*100</f>
        <v>88.883689257506788</v>
      </c>
      <c r="Q7" s="25">
        <f>+E7+K7</f>
        <v>296.35183074597501</v>
      </c>
      <c r="R7" s="18">
        <f>+L7+F7</f>
        <v>259.63831669745906</v>
      </c>
      <c r="S7" s="21">
        <v>102856745</v>
      </c>
      <c r="T7" s="22">
        <f>O7-S7</f>
        <v>-4048303</v>
      </c>
      <c r="U7" s="26">
        <f t="shared" ref="U7:U43" si="2">+O7/S7*100</f>
        <v>96.064134636965221</v>
      </c>
      <c r="V7" s="27">
        <v>333416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74" s="28" customFormat="1" ht="21.95" customHeight="1" x14ac:dyDescent="0.15">
      <c r="A8" s="29" t="s">
        <v>3</v>
      </c>
      <c r="B8" s="30">
        <v>60322000</v>
      </c>
      <c r="C8" s="31">
        <v>50638147</v>
      </c>
      <c r="D8" s="32">
        <f t="shared" si="0"/>
        <v>83.946399323629848</v>
      </c>
      <c r="E8" s="33">
        <f t="shared" ref="E8:E39" si="3">+C8/V8</f>
        <v>474.5487404880609</v>
      </c>
      <c r="F8" s="19">
        <f t="shared" ref="F8:F39" si="4">+G8/V8</f>
        <v>360.35339430970498</v>
      </c>
      <c r="G8" s="34">
        <v>38452590</v>
      </c>
      <c r="H8" s="35" t="s">
        <v>42</v>
      </c>
      <c r="I8" s="35" t="s">
        <v>42</v>
      </c>
      <c r="J8" s="35" t="s">
        <v>42</v>
      </c>
      <c r="K8" s="35" t="s">
        <v>42</v>
      </c>
      <c r="L8" s="36" t="s">
        <v>42</v>
      </c>
      <c r="M8" s="34">
        <v>0</v>
      </c>
      <c r="N8" s="31">
        <f>+B8</f>
        <v>60322000</v>
      </c>
      <c r="O8" s="37">
        <f>+C8</f>
        <v>50638147</v>
      </c>
      <c r="P8" s="38">
        <f t="shared" si="1"/>
        <v>83.946399323629848</v>
      </c>
      <c r="Q8" s="39">
        <f>+E8</f>
        <v>474.5487404880609</v>
      </c>
      <c r="R8" s="18">
        <f>F8</f>
        <v>360.35339430970498</v>
      </c>
      <c r="S8" s="40">
        <v>54770007</v>
      </c>
      <c r="T8" s="22">
        <f t="shared" ref="T8:T42" si="5">O8-S8</f>
        <v>-4131860</v>
      </c>
      <c r="U8" s="26">
        <f t="shared" si="2"/>
        <v>92.455980515028969</v>
      </c>
      <c r="V8" s="41">
        <v>106708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74" s="28" customFormat="1" ht="21.95" customHeight="1" x14ac:dyDescent="0.15">
      <c r="A9" s="29" t="s">
        <v>4</v>
      </c>
      <c r="B9" s="30">
        <v>30618000</v>
      </c>
      <c r="C9" s="31">
        <v>28486592</v>
      </c>
      <c r="D9" s="32">
        <f t="shared" si="0"/>
        <v>93.038709255993197</v>
      </c>
      <c r="E9" s="33">
        <f t="shared" si="3"/>
        <v>382.23696428092211</v>
      </c>
      <c r="F9" s="19">
        <f t="shared" si="4"/>
        <v>291.26994605909346</v>
      </c>
      <c r="G9" s="34">
        <v>21707184</v>
      </c>
      <c r="H9" s="35" t="s">
        <v>42</v>
      </c>
      <c r="I9" s="35" t="s">
        <v>42</v>
      </c>
      <c r="J9" s="35" t="s">
        <v>42</v>
      </c>
      <c r="K9" s="35" t="s">
        <v>42</v>
      </c>
      <c r="L9" s="36" t="s">
        <v>42</v>
      </c>
      <c r="M9" s="34">
        <v>0</v>
      </c>
      <c r="N9" s="31">
        <f>+B9</f>
        <v>30618000</v>
      </c>
      <c r="O9" s="37">
        <f>+C9</f>
        <v>28486592</v>
      </c>
      <c r="P9" s="38">
        <f t="shared" si="1"/>
        <v>93.038709255993197</v>
      </c>
      <c r="Q9" s="39">
        <f>+E9</f>
        <v>382.23696428092211</v>
      </c>
      <c r="R9" s="18">
        <f>F9</f>
        <v>291.26994605909346</v>
      </c>
      <c r="S9" s="40">
        <v>29659737</v>
      </c>
      <c r="T9" s="22">
        <f t="shared" si="5"/>
        <v>-1173145</v>
      </c>
      <c r="U9" s="26">
        <f t="shared" si="2"/>
        <v>96.044654745252799</v>
      </c>
      <c r="V9" s="41">
        <v>74526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74" ht="21.95" customHeight="1" x14ac:dyDescent="0.15">
      <c r="A10" s="29" t="s">
        <v>5</v>
      </c>
      <c r="B10" s="30">
        <v>13148000</v>
      </c>
      <c r="C10" s="31">
        <v>12846624</v>
      </c>
      <c r="D10" s="32">
        <f t="shared" si="0"/>
        <v>97.70781867964709</v>
      </c>
      <c r="E10" s="33">
        <f t="shared" si="3"/>
        <v>358.28380187416332</v>
      </c>
      <c r="F10" s="19">
        <f t="shared" si="4"/>
        <v>253.14170571173582</v>
      </c>
      <c r="G10" s="34">
        <v>9076649</v>
      </c>
      <c r="H10" s="40">
        <v>4600000</v>
      </c>
      <c r="I10" s="37">
        <v>4326654</v>
      </c>
      <c r="J10" s="32">
        <f t="shared" ref="J10:J20" si="6">I10/H10*100</f>
        <v>94.057695652173905</v>
      </c>
      <c r="K10" s="37">
        <f>+I10/V10</f>
        <v>120.66750334672021</v>
      </c>
      <c r="L10" s="19">
        <f>+M10/V10</f>
        <v>111.37552989736724</v>
      </c>
      <c r="M10" s="34">
        <v>3993481</v>
      </c>
      <c r="N10" s="31">
        <f>+H10+B10</f>
        <v>17748000</v>
      </c>
      <c r="O10" s="37">
        <f>+I10+C10</f>
        <v>17173278</v>
      </c>
      <c r="P10" s="38">
        <f t="shared" si="1"/>
        <v>96.761764705882356</v>
      </c>
      <c r="Q10" s="39">
        <f>+E10+K10</f>
        <v>478.95130522088351</v>
      </c>
      <c r="R10" s="18">
        <f>+L10+F10</f>
        <v>364.51723560910307</v>
      </c>
      <c r="S10" s="40">
        <v>17693945</v>
      </c>
      <c r="T10" s="22">
        <f t="shared" si="5"/>
        <v>-520667</v>
      </c>
      <c r="U10" s="26">
        <f t="shared" si="2"/>
        <v>97.057371886258267</v>
      </c>
      <c r="V10" s="41">
        <v>35856</v>
      </c>
    </row>
    <row r="11" spans="1:74" ht="21.95" customHeight="1" x14ac:dyDescent="0.15">
      <c r="A11" s="29" t="s">
        <v>6</v>
      </c>
      <c r="B11" s="30">
        <v>11449000</v>
      </c>
      <c r="C11" s="31">
        <v>9519579</v>
      </c>
      <c r="D11" s="32">
        <f t="shared" si="0"/>
        <v>83.147689754563714</v>
      </c>
      <c r="E11" s="33">
        <f t="shared" si="3"/>
        <v>283.64158870150766</v>
      </c>
      <c r="F11" s="19">
        <f t="shared" si="4"/>
        <v>207.47789166319052</v>
      </c>
      <c r="G11" s="34">
        <v>6963373</v>
      </c>
      <c r="H11" s="40">
        <v>4300000</v>
      </c>
      <c r="I11" s="37">
        <v>4214828</v>
      </c>
      <c r="J11" s="32">
        <f t="shared" si="6"/>
        <v>98.019255813953492</v>
      </c>
      <c r="K11" s="37">
        <f>+I11/V11</f>
        <v>125.58333829926703</v>
      </c>
      <c r="L11" s="19">
        <f>+M11/V11</f>
        <v>118.73034980036947</v>
      </c>
      <c r="M11" s="34">
        <v>3984828</v>
      </c>
      <c r="N11" s="31">
        <f>+H11+B11</f>
        <v>15749000</v>
      </c>
      <c r="O11" s="37">
        <f>+I11+C11</f>
        <v>13734407</v>
      </c>
      <c r="P11" s="38">
        <f t="shared" si="1"/>
        <v>87.208121150549246</v>
      </c>
      <c r="Q11" s="39">
        <f>+E11+K11</f>
        <v>409.2249270007747</v>
      </c>
      <c r="R11" s="18">
        <f>+L11+F11</f>
        <v>326.20824146356</v>
      </c>
      <c r="S11" s="40">
        <v>13879948</v>
      </c>
      <c r="T11" s="22">
        <f t="shared" si="5"/>
        <v>-145541</v>
      </c>
      <c r="U11" s="26">
        <f t="shared" si="2"/>
        <v>98.951429789218224</v>
      </c>
      <c r="V11" s="41">
        <v>33562</v>
      </c>
    </row>
    <row r="12" spans="1:74" ht="21.95" customHeight="1" x14ac:dyDescent="0.15">
      <c r="A12" s="29" t="s">
        <v>7</v>
      </c>
      <c r="B12" s="30">
        <v>14264000</v>
      </c>
      <c r="C12" s="31">
        <v>12970314</v>
      </c>
      <c r="D12" s="32">
        <f t="shared" si="0"/>
        <v>90.930412226584409</v>
      </c>
      <c r="E12" s="33">
        <f t="shared" si="3"/>
        <v>360.70732521274823</v>
      </c>
      <c r="F12" s="19">
        <f t="shared" si="4"/>
        <v>243.44930196340175</v>
      </c>
      <c r="G12" s="34">
        <v>8753950</v>
      </c>
      <c r="H12" s="35" t="s">
        <v>42</v>
      </c>
      <c r="I12" s="35" t="s">
        <v>42</v>
      </c>
      <c r="J12" s="35" t="s">
        <v>42</v>
      </c>
      <c r="K12" s="35" t="s">
        <v>42</v>
      </c>
      <c r="L12" s="36" t="s">
        <v>42</v>
      </c>
      <c r="M12" s="34"/>
      <c r="N12" s="31">
        <f>+B12</f>
        <v>14264000</v>
      </c>
      <c r="O12" s="37">
        <f>+C12</f>
        <v>12970314</v>
      </c>
      <c r="P12" s="38">
        <f t="shared" si="1"/>
        <v>90.930412226584409</v>
      </c>
      <c r="Q12" s="39">
        <f>+E12</f>
        <v>360.70732521274823</v>
      </c>
      <c r="R12" s="18">
        <f>F12</f>
        <v>243.44930196340175</v>
      </c>
      <c r="S12" s="40">
        <v>12808067</v>
      </c>
      <c r="T12" s="22">
        <f t="shared" si="5"/>
        <v>162247</v>
      </c>
      <c r="U12" s="26">
        <f t="shared" si="2"/>
        <v>101.26675633411348</v>
      </c>
      <c r="V12" s="41">
        <v>35958</v>
      </c>
    </row>
    <row r="13" spans="1:74" ht="21.95" customHeight="1" x14ac:dyDescent="0.15">
      <c r="A13" s="29" t="s">
        <v>8</v>
      </c>
      <c r="B13" s="30">
        <v>12010000</v>
      </c>
      <c r="C13" s="31">
        <v>11337957</v>
      </c>
      <c r="D13" s="32">
        <f t="shared" si="0"/>
        <v>94.404304746044971</v>
      </c>
      <c r="E13" s="33">
        <f t="shared" si="3"/>
        <v>914.49887078561062</v>
      </c>
      <c r="F13" s="19">
        <f t="shared" si="4"/>
        <v>625.24342635909022</v>
      </c>
      <c r="G13" s="34">
        <v>7751768</v>
      </c>
      <c r="H13" s="40">
        <v>800000</v>
      </c>
      <c r="I13" s="37">
        <v>798246</v>
      </c>
      <c r="J13" s="32">
        <f t="shared" si="6"/>
        <v>99.780749999999998</v>
      </c>
      <c r="K13" s="37">
        <f>+I13/V13</f>
        <v>64.385062106791423</v>
      </c>
      <c r="L13" s="19">
        <f>+M13/V13</f>
        <v>59.93377964187772</v>
      </c>
      <c r="M13" s="34">
        <v>743059</v>
      </c>
      <c r="N13" s="31">
        <f>+H13+B13</f>
        <v>12810000</v>
      </c>
      <c r="O13" s="37">
        <f>+I13+C13</f>
        <v>12136203</v>
      </c>
      <c r="P13" s="38">
        <f t="shared" si="1"/>
        <v>94.740070257611237</v>
      </c>
      <c r="Q13" s="39">
        <f>+E13+K13</f>
        <v>978.88393289240207</v>
      </c>
      <c r="R13" s="18">
        <f>+L13+F13</f>
        <v>685.177206000968</v>
      </c>
      <c r="S13" s="40">
        <v>12190136</v>
      </c>
      <c r="T13" s="22">
        <f t="shared" si="5"/>
        <v>-53933</v>
      </c>
      <c r="U13" s="26">
        <f t="shared" si="2"/>
        <v>99.557568512771311</v>
      </c>
      <c r="V13" s="41">
        <v>12398</v>
      </c>
    </row>
    <row r="14" spans="1:74" ht="21.95" customHeight="1" x14ac:dyDescent="0.15">
      <c r="A14" s="29" t="s">
        <v>9</v>
      </c>
      <c r="B14" s="30">
        <v>8556000</v>
      </c>
      <c r="C14" s="31">
        <v>7085342</v>
      </c>
      <c r="D14" s="32">
        <f t="shared" si="0"/>
        <v>82.811383824216918</v>
      </c>
      <c r="E14" s="33">
        <f t="shared" si="3"/>
        <v>719.90875838244256</v>
      </c>
      <c r="F14" s="19">
        <f t="shared" si="4"/>
        <v>582.69528551107499</v>
      </c>
      <c r="G14" s="34">
        <v>5734887</v>
      </c>
      <c r="H14" s="40">
        <v>1500000</v>
      </c>
      <c r="I14" s="37">
        <v>643163</v>
      </c>
      <c r="J14" s="32">
        <f t="shared" si="6"/>
        <v>42.877533333333332</v>
      </c>
      <c r="K14" s="37">
        <f>+I14/V14</f>
        <v>65.348811217232267</v>
      </c>
      <c r="L14" s="19">
        <f>+M14/V14</f>
        <v>0</v>
      </c>
      <c r="M14" s="34"/>
      <c r="N14" s="31">
        <f>+H14+B14</f>
        <v>10056000</v>
      </c>
      <c r="O14" s="37">
        <f>+I14+C14</f>
        <v>7728505</v>
      </c>
      <c r="P14" s="38">
        <f t="shared" si="1"/>
        <v>76.854663882259345</v>
      </c>
      <c r="Q14" s="39">
        <f>+E14+K14</f>
        <v>785.25756959967487</v>
      </c>
      <c r="R14" s="18">
        <f>+L14+F14</f>
        <v>582.69528551107499</v>
      </c>
      <c r="S14" s="40">
        <v>7874981</v>
      </c>
      <c r="T14" s="22">
        <f t="shared" si="5"/>
        <v>-146476</v>
      </c>
      <c r="U14" s="26">
        <f t="shared" si="2"/>
        <v>98.139982813926778</v>
      </c>
      <c r="V14" s="41">
        <v>9842</v>
      </c>
    </row>
    <row r="15" spans="1:74" ht="21.95" customHeight="1" x14ac:dyDescent="0.15">
      <c r="A15" s="29" t="s">
        <v>10</v>
      </c>
      <c r="B15" s="30">
        <v>10164000</v>
      </c>
      <c r="C15" s="31">
        <v>8258911</v>
      </c>
      <c r="D15" s="32">
        <f t="shared" si="0"/>
        <v>81.256503345139706</v>
      </c>
      <c r="E15" s="33">
        <f t="shared" si="3"/>
        <v>433.60691972489104</v>
      </c>
      <c r="F15" s="19">
        <f t="shared" si="4"/>
        <v>309.57205859190424</v>
      </c>
      <c r="G15" s="34">
        <v>5896419</v>
      </c>
      <c r="H15" s="35" t="s">
        <v>42</v>
      </c>
      <c r="I15" s="35" t="s">
        <v>42</v>
      </c>
      <c r="J15" s="35" t="s">
        <v>42</v>
      </c>
      <c r="K15" s="35" t="s">
        <v>42</v>
      </c>
      <c r="L15" s="36" t="s">
        <v>42</v>
      </c>
      <c r="M15" s="34"/>
      <c r="N15" s="31">
        <f>B15</f>
        <v>10164000</v>
      </c>
      <c r="O15" s="37">
        <f>C15</f>
        <v>8258911</v>
      </c>
      <c r="P15" s="38">
        <f t="shared" si="1"/>
        <v>81.256503345139706</v>
      </c>
      <c r="Q15" s="39">
        <f>+E15</f>
        <v>433.60691972489104</v>
      </c>
      <c r="R15" s="18">
        <f>F15</f>
        <v>309.57205859190424</v>
      </c>
      <c r="S15" s="40">
        <v>8443779</v>
      </c>
      <c r="T15" s="22">
        <f t="shared" si="5"/>
        <v>-184868</v>
      </c>
      <c r="U15" s="26">
        <f t="shared" si="2"/>
        <v>97.810601153819874</v>
      </c>
      <c r="V15" s="41">
        <v>19047</v>
      </c>
    </row>
    <row r="16" spans="1:74" ht="21.95" customHeight="1" x14ac:dyDescent="0.15">
      <c r="A16" s="29" t="s">
        <v>11</v>
      </c>
      <c r="B16" s="30">
        <v>6443000</v>
      </c>
      <c r="C16" s="31">
        <v>4756656</v>
      </c>
      <c r="D16" s="32">
        <f t="shared" si="0"/>
        <v>73.826726680117957</v>
      </c>
      <c r="E16" s="33">
        <f t="shared" si="3"/>
        <v>318.98175965665234</v>
      </c>
      <c r="F16" s="19">
        <f t="shared" si="4"/>
        <v>220.95118025751074</v>
      </c>
      <c r="G16" s="34">
        <v>3294824</v>
      </c>
      <c r="H16" s="40">
        <v>2400000</v>
      </c>
      <c r="I16" s="37">
        <v>2373407</v>
      </c>
      <c r="J16" s="32">
        <f t="shared" si="6"/>
        <v>98.891958333333335</v>
      </c>
      <c r="K16" s="37">
        <f t="shared" ref="K16:K21" si="7">+I16/V16</f>
        <v>159.16087714592274</v>
      </c>
      <c r="L16" s="19">
        <f t="shared" ref="L16:L21" si="8">+M16/V16</f>
        <v>152.61205740343348</v>
      </c>
      <c r="M16" s="34">
        <v>2275751</v>
      </c>
      <c r="N16" s="31">
        <f t="shared" ref="N16:O21" si="9">+H16+B16</f>
        <v>8843000</v>
      </c>
      <c r="O16" s="37">
        <f t="shared" si="9"/>
        <v>7130063</v>
      </c>
      <c r="P16" s="38">
        <f t="shared" si="1"/>
        <v>80.62945832862151</v>
      </c>
      <c r="Q16" s="39">
        <f t="shared" ref="Q16:Q21" si="10">+E16+K16</f>
        <v>478.14263680257511</v>
      </c>
      <c r="R16" s="18">
        <f t="shared" ref="R16:R21" si="11">+L16+F16</f>
        <v>373.5632376609442</v>
      </c>
      <c r="S16" s="40">
        <v>7346071</v>
      </c>
      <c r="T16" s="22">
        <f t="shared" si="5"/>
        <v>-216008</v>
      </c>
      <c r="U16" s="26">
        <f t="shared" si="2"/>
        <v>97.059543802394501</v>
      </c>
      <c r="V16" s="41">
        <v>14912</v>
      </c>
    </row>
    <row r="17" spans="1:74" ht="21.95" customHeight="1" x14ac:dyDescent="0.15">
      <c r="A17" s="29" t="s">
        <v>12</v>
      </c>
      <c r="B17" s="30">
        <v>14181000</v>
      </c>
      <c r="C17" s="31">
        <v>12549608</v>
      </c>
      <c r="D17" s="32">
        <f t="shared" si="0"/>
        <v>88.495931175516546</v>
      </c>
      <c r="E17" s="33">
        <f t="shared" si="3"/>
        <v>581.9163498098859</v>
      </c>
      <c r="F17" s="19">
        <f t="shared" si="4"/>
        <v>492.73244922563293</v>
      </c>
      <c r="G17" s="34">
        <v>10626268</v>
      </c>
      <c r="H17" s="40">
        <v>1880000</v>
      </c>
      <c r="I17" s="37">
        <v>1309668</v>
      </c>
      <c r="J17" s="32">
        <f t="shared" si="6"/>
        <v>69.663191489361694</v>
      </c>
      <c r="K17" s="37">
        <f t="shared" si="7"/>
        <v>60.728368728554209</v>
      </c>
      <c r="L17" s="19">
        <f t="shared" si="8"/>
        <v>55.13396086432347</v>
      </c>
      <c r="M17" s="34">
        <v>1189019</v>
      </c>
      <c r="N17" s="31">
        <f t="shared" si="9"/>
        <v>16061000</v>
      </c>
      <c r="O17" s="37">
        <f t="shared" si="9"/>
        <v>13859276</v>
      </c>
      <c r="P17" s="38">
        <f t="shared" si="1"/>
        <v>86.291488699333783</v>
      </c>
      <c r="Q17" s="39">
        <f t="shared" si="10"/>
        <v>642.64471853844009</v>
      </c>
      <c r="R17" s="18">
        <f t="shared" si="11"/>
        <v>547.86641008995639</v>
      </c>
      <c r="S17" s="40">
        <v>13618824</v>
      </c>
      <c r="T17" s="22">
        <f t="shared" si="5"/>
        <v>240452</v>
      </c>
      <c r="U17" s="26">
        <f t="shared" si="2"/>
        <v>101.76558563353193</v>
      </c>
      <c r="V17" s="41">
        <v>21566</v>
      </c>
    </row>
    <row r="18" spans="1:74" ht="21.95" customHeight="1" x14ac:dyDescent="0.15">
      <c r="A18" s="29" t="s">
        <v>13</v>
      </c>
      <c r="B18" s="30">
        <v>11785000</v>
      </c>
      <c r="C18" s="31">
        <v>10301235</v>
      </c>
      <c r="D18" s="32">
        <f t="shared" si="0"/>
        <v>87.409715740347906</v>
      </c>
      <c r="E18" s="33">
        <f t="shared" si="3"/>
        <v>345.26193189435583</v>
      </c>
      <c r="F18" s="19">
        <f t="shared" si="4"/>
        <v>245.44865263440138</v>
      </c>
      <c r="G18" s="34">
        <v>7323206</v>
      </c>
      <c r="H18" s="40">
        <v>3160000</v>
      </c>
      <c r="I18" s="37">
        <v>2594558</v>
      </c>
      <c r="J18" s="32">
        <f t="shared" si="6"/>
        <v>82.106265822784806</v>
      </c>
      <c r="K18" s="37">
        <f t="shared" si="7"/>
        <v>86.960651561871558</v>
      </c>
      <c r="L18" s="19">
        <f t="shared" si="8"/>
        <v>80.257340126022257</v>
      </c>
      <c r="M18" s="34">
        <v>2394558</v>
      </c>
      <c r="N18" s="31">
        <f t="shared" si="9"/>
        <v>14945000</v>
      </c>
      <c r="O18" s="37">
        <f t="shared" si="9"/>
        <v>12895793</v>
      </c>
      <c r="P18" s="38">
        <f t="shared" si="1"/>
        <v>86.288343927735028</v>
      </c>
      <c r="Q18" s="39">
        <f t="shared" si="10"/>
        <v>432.22258345622737</v>
      </c>
      <c r="R18" s="18">
        <f t="shared" si="11"/>
        <v>325.70599276042367</v>
      </c>
      <c r="S18" s="40">
        <v>13454922</v>
      </c>
      <c r="T18" s="22">
        <f t="shared" si="5"/>
        <v>-559129</v>
      </c>
      <c r="U18" s="26">
        <f t="shared" si="2"/>
        <v>95.844427786352085</v>
      </c>
      <c r="V18" s="41">
        <v>29836</v>
      </c>
    </row>
    <row r="19" spans="1:74" ht="21.95" customHeight="1" x14ac:dyDescent="0.15">
      <c r="A19" s="29" t="s">
        <v>14</v>
      </c>
      <c r="B19" s="30">
        <v>13138000</v>
      </c>
      <c r="C19" s="31">
        <v>11990422</v>
      </c>
      <c r="D19" s="32">
        <f t="shared" si="0"/>
        <v>91.26520018267621</v>
      </c>
      <c r="E19" s="33">
        <f t="shared" si="3"/>
        <v>720.23197981739543</v>
      </c>
      <c r="F19" s="19">
        <f t="shared" si="4"/>
        <v>576.44059346468043</v>
      </c>
      <c r="G19" s="34">
        <v>9596583</v>
      </c>
      <c r="H19" s="40">
        <v>700000</v>
      </c>
      <c r="I19" s="37">
        <v>693748</v>
      </c>
      <c r="J19" s="32">
        <f t="shared" si="6"/>
        <v>99.106857142857137</v>
      </c>
      <c r="K19" s="37">
        <f t="shared" si="7"/>
        <v>41.671552138395</v>
      </c>
      <c r="L19" s="19">
        <f t="shared" si="8"/>
        <v>24.355718404613167</v>
      </c>
      <c r="M19" s="34">
        <v>405474</v>
      </c>
      <c r="N19" s="31">
        <f t="shared" si="9"/>
        <v>13838000</v>
      </c>
      <c r="O19" s="37">
        <f t="shared" si="9"/>
        <v>12684170</v>
      </c>
      <c r="P19" s="38">
        <f t="shared" si="1"/>
        <v>91.661873103049572</v>
      </c>
      <c r="Q19" s="39">
        <f t="shared" si="10"/>
        <v>761.90353195579041</v>
      </c>
      <c r="R19" s="18">
        <f t="shared" si="11"/>
        <v>600.79631186929362</v>
      </c>
      <c r="S19" s="40">
        <v>13494618</v>
      </c>
      <c r="T19" s="22">
        <f t="shared" si="5"/>
        <v>-810448</v>
      </c>
      <c r="U19" s="26">
        <f t="shared" si="2"/>
        <v>93.994287203980136</v>
      </c>
      <c r="V19" s="41">
        <v>16648</v>
      </c>
    </row>
    <row r="20" spans="1:74" s="28" customFormat="1" ht="21.95" customHeight="1" x14ac:dyDescent="0.15">
      <c r="A20" s="29" t="s">
        <v>15</v>
      </c>
      <c r="B20" s="30">
        <v>5478000</v>
      </c>
      <c r="C20" s="31">
        <v>4853195</v>
      </c>
      <c r="D20" s="32">
        <f t="shared" si="0"/>
        <v>88.594286235852508</v>
      </c>
      <c r="E20" s="33">
        <f t="shared" si="3"/>
        <v>411.88109988967159</v>
      </c>
      <c r="F20" s="19">
        <f t="shared" si="4"/>
        <v>310.13434609182718</v>
      </c>
      <c r="G20" s="34">
        <v>3654313</v>
      </c>
      <c r="H20" s="40">
        <v>1700000</v>
      </c>
      <c r="I20" s="37">
        <v>1542804</v>
      </c>
      <c r="J20" s="32">
        <f t="shared" si="6"/>
        <v>90.753176470588244</v>
      </c>
      <c r="K20" s="37">
        <f t="shared" si="7"/>
        <v>130.93473648476618</v>
      </c>
      <c r="L20" s="19">
        <f t="shared" si="8"/>
        <v>126.81914622761606</v>
      </c>
      <c r="M20" s="34">
        <v>1494310</v>
      </c>
      <c r="N20" s="31">
        <f t="shared" si="9"/>
        <v>7178000</v>
      </c>
      <c r="O20" s="37">
        <f t="shared" si="9"/>
        <v>6395999</v>
      </c>
      <c r="P20" s="38">
        <f t="shared" si="1"/>
        <v>89.105586514349397</v>
      </c>
      <c r="Q20" s="39">
        <f t="shared" si="10"/>
        <v>542.81583637443782</v>
      </c>
      <c r="R20" s="18">
        <f t="shared" si="11"/>
        <v>436.95349231944323</v>
      </c>
      <c r="S20" s="40">
        <v>6542406</v>
      </c>
      <c r="T20" s="22">
        <f t="shared" si="5"/>
        <v>-146407</v>
      </c>
      <c r="U20" s="26">
        <f t="shared" si="2"/>
        <v>97.762184126145641</v>
      </c>
      <c r="V20" s="41">
        <v>11783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</row>
    <row r="21" spans="1:74" ht="21.95" customHeight="1" x14ac:dyDescent="0.15">
      <c r="A21" s="29" t="s">
        <v>16</v>
      </c>
      <c r="B21" s="30">
        <v>8596000</v>
      </c>
      <c r="C21" s="31">
        <v>6675790</v>
      </c>
      <c r="D21" s="32">
        <f t="shared" si="0"/>
        <v>77.661586784550948</v>
      </c>
      <c r="E21" s="33">
        <f t="shared" si="3"/>
        <v>365.6764899211218</v>
      </c>
      <c r="F21" s="19">
        <f t="shared" si="4"/>
        <v>323.278319456617</v>
      </c>
      <c r="G21" s="34">
        <v>5901769</v>
      </c>
      <c r="H21" s="40">
        <v>2800000</v>
      </c>
      <c r="I21" s="37">
        <v>2422609</v>
      </c>
      <c r="J21" s="32">
        <f>I21/H21*100</f>
        <v>86.521749999999997</v>
      </c>
      <c r="K21" s="37">
        <f t="shared" si="7"/>
        <v>132.70207055214723</v>
      </c>
      <c r="L21" s="19">
        <f t="shared" si="8"/>
        <v>130.72036590709902</v>
      </c>
      <c r="M21" s="34">
        <v>2386431</v>
      </c>
      <c r="N21" s="31">
        <f t="shared" si="9"/>
        <v>11396000</v>
      </c>
      <c r="O21" s="37">
        <f t="shared" si="9"/>
        <v>9098399</v>
      </c>
      <c r="P21" s="38">
        <f t="shared" si="1"/>
        <v>79.838531063531065</v>
      </c>
      <c r="Q21" s="39">
        <f t="shared" si="10"/>
        <v>498.37856047326903</v>
      </c>
      <c r="R21" s="18">
        <f t="shared" si="11"/>
        <v>453.99868536371605</v>
      </c>
      <c r="S21" s="40">
        <v>9407258</v>
      </c>
      <c r="T21" s="22">
        <f t="shared" si="5"/>
        <v>-308859</v>
      </c>
      <c r="U21" s="26">
        <f t="shared" si="2"/>
        <v>96.716801006201806</v>
      </c>
      <c r="V21" s="41">
        <v>18256</v>
      </c>
    </row>
    <row r="22" spans="1:74" ht="21.95" customHeight="1" x14ac:dyDescent="0.15">
      <c r="A22" s="29" t="s">
        <v>17</v>
      </c>
      <c r="B22" s="30">
        <v>9408000</v>
      </c>
      <c r="C22" s="31">
        <v>8397370</v>
      </c>
      <c r="D22" s="32">
        <f t="shared" si="0"/>
        <v>89.257759353741491</v>
      </c>
      <c r="E22" s="33">
        <f t="shared" si="3"/>
        <v>588.75201570497086</v>
      </c>
      <c r="F22" s="19">
        <f t="shared" si="4"/>
        <v>445.44275397882632</v>
      </c>
      <c r="G22" s="34">
        <v>6353350</v>
      </c>
      <c r="H22" s="35" t="s">
        <v>42</v>
      </c>
      <c r="I22" s="35" t="s">
        <v>42</v>
      </c>
      <c r="J22" s="35" t="s">
        <v>42</v>
      </c>
      <c r="K22" s="35" t="s">
        <v>42</v>
      </c>
      <c r="L22" s="36" t="s">
        <v>42</v>
      </c>
      <c r="M22" s="34"/>
      <c r="N22" s="31">
        <f>+B22</f>
        <v>9408000</v>
      </c>
      <c r="O22" s="37">
        <f>+C22</f>
        <v>8397370</v>
      </c>
      <c r="P22" s="38">
        <f t="shared" si="1"/>
        <v>89.257759353741491</v>
      </c>
      <c r="Q22" s="39">
        <f>+E22</f>
        <v>588.75201570497086</v>
      </c>
      <c r="R22" s="18">
        <f>F22</f>
        <v>445.44275397882632</v>
      </c>
      <c r="S22" s="40">
        <v>8648677</v>
      </c>
      <c r="T22" s="22">
        <f t="shared" si="5"/>
        <v>-251307</v>
      </c>
      <c r="U22" s="26">
        <f t="shared" si="2"/>
        <v>97.09427233783849</v>
      </c>
      <c r="V22" s="41">
        <v>14263</v>
      </c>
    </row>
    <row r="23" spans="1:74" s="28" customFormat="1" ht="21.95" customHeight="1" x14ac:dyDescent="0.15">
      <c r="A23" s="29" t="s">
        <v>18</v>
      </c>
      <c r="B23" s="30">
        <v>9723000</v>
      </c>
      <c r="C23" s="31">
        <v>9267381</v>
      </c>
      <c r="D23" s="32">
        <f t="shared" si="0"/>
        <v>95.314008022215376</v>
      </c>
      <c r="E23" s="33">
        <f t="shared" si="3"/>
        <v>410.80637439602822</v>
      </c>
      <c r="F23" s="19">
        <f t="shared" si="4"/>
        <v>300.30595327807083</v>
      </c>
      <c r="G23" s="34">
        <v>6774602</v>
      </c>
      <c r="H23" s="40">
        <v>3982000</v>
      </c>
      <c r="I23" s="37">
        <v>3928401</v>
      </c>
      <c r="J23" s="32">
        <f>I23/H23*100</f>
        <v>98.653967855349066</v>
      </c>
      <c r="K23" s="37">
        <f>+I23/V23</f>
        <v>174.13896892592757</v>
      </c>
      <c r="L23" s="19">
        <f>+M23/V23</f>
        <v>99.396205505563188</v>
      </c>
      <c r="M23" s="34">
        <v>2242279</v>
      </c>
      <c r="N23" s="31">
        <f>+H23+B23</f>
        <v>13705000</v>
      </c>
      <c r="O23" s="37">
        <f>+I23+C23</f>
        <v>13195782</v>
      </c>
      <c r="P23" s="38">
        <f t="shared" si="1"/>
        <v>96.284436337103259</v>
      </c>
      <c r="Q23" s="39">
        <f>+E23+K23</f>
        <v>584.94534332195576</v>
      </c>
      <c r="R23" s="18">
        <f>+L23+F23</f>
        <v>399.70215878363399</v>
      </c>
      <c r="S23" s="40">
        <v>13348072</v>
      </c>
      <c r="T23" s="22">
        <f t="shared" si="5"/>
        <v>-152290</v>
      </c>
      <c r="U23" s="26">
        <f t="shared" si="2"/>
        <v>98.85908616615194</v>
      </c>
      <c r="V23" s="41">
        <v>22559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74" ht="21.95" customHeight="1" x14ac:dyDescent="0.15">
      <c r="A24" s="29" t="s">
        <v>19</v>
      </c>
      <c r="B24" s="30">
        <v>9762000</v>
      </c>
      <c r="C24" s="31">
        <v>8400608</v>
      </c>
      <c r="D24" s="32">
        <f t="shared" si="0"/>
        <v>86.054169227617294</v>
      </c>
      <c r="E24" s="33">
        <f t="shared" si="3"/>
        <v>657.94235588972435</v>
      </c>
      <c r="F24" s="19">
        <f t="shared" si="4"/>
        <v>441.48684210526318</v>
      </c>
      <c r="G24" s="34">
        <v>5636904</v>
      </c>
      <c r="H24" s="35" t="s">
        <v>42</v>
      </c>
      <c r="I24" s="35" t="s">
        <v>42</v>
      </c>
      <c r="J24" s="35" t="s">
        <v>42</v>
      </c>
      <c r="K24" s="35" t="s">
        <v>42</v>
      </c>
      <c r="L24" s="36" t="s">
        <v>42</v>
      </c>
      <c r="M24" s="34"/>
      <c r="N24" s="31">
        <f>+B24</f>
        <v>9762000</v>
      </c>
      <c r="O24" s="37">
        <f>C24</f>
        <v>8400608</v>
      </c>
      <c r="P24" s="38">
        <f t="shared" si="1"/>
        <v>86.054169227617294</v>
      </c>
      <c r="Q24" s="39">
        <f>+E24</f>
        <v>657.94235588972435</v>
      </c>
      <c r="R24" s="18">
        <f>F24</f>
        <v>441.48684210526318</v>
      </c>
      <c r="S24" s="40">
        <v>8743502</v>
      </c>
      <c r="T24" s="22">
        <f t="shared" si="5"/>
        <v>-342894</v>
      </c>
      <c r="U24" s="26">
        <f t="shared" si="2"/>
        <v>96.078299061405829</v>
      </c>
      <c r="V24" s="27">
        <v>12768</v>
      </c>
    </row>
    <row r="25" spans="1:74" ht="21.95" customHeight="1" x14ac:dyDescent="0.15">
      <c r="A25" s="29" t="s">
        <v>20</v>
      </c>
      <c r="B25" s="30">
        <v>11832000</v>
      </c>
      <c r="C25" s="31">
        <v>10440063</v>
      </c>
      <c r="D25" s="32">
        <f t="shared" si="0"/>
        <v>88.235826572008108</v>
      </c>
      <c r="E25" s="33">
        <f t="shared" si="3"/>
        <v>547.48875137657978</v>
      </c>
      <c r="F25" s="19">
        <f t="shared" si="4"/>
        <v>381.04237243693956</v>
      </c>
      <c r="G25" s="34">
        <v>7266097</v>
      </c>
      <c r="H25" s="35" t="s">
        <v>42</v>
      </c>
      <c r="I25" s="35" t="s">
        <v>42</v>
      </c>
      <c r="J25" s="35" t="s">
        <v>42</v>
      </c>
      <c r="K25" s="35" t="s">
        <v>42</v>
      </c>
      <c r="L25" s="36" t="s">
        <v>42</v>
      </c>
      <c r="M25" s="34"/>
      <c r="N25" s="31">
        <f>+B25</f>
        <v>11832000</v>
      </c>
      <c r="O25" s="37">
        <f>C25</f>
        <v>10440063</v>
      </c>
      <c r="P25" s="38">
        <f t="shared" si="1"/>
        <v>88.235826572008108</v>
      </c>
      <c r="Q25" s="39">
        <f>+E25</f>
        <v>547.48875137657978</v>
      </c>
      <c r="R25" s="18">
        <f>F25</f>
        <v>381.04237243693956</v>
      </c>
      <c r="S25" s="40">
        <v>10502060</v>
      </c>
      <c r="T25" s="22">
        <f t="shared" si="5"/>
        <v>-61997</v>
      </c>
      <c r="U25" s="26">
        <f t="shared" si="2"/>
        <v>99.409668198429642</v>
      </c>
      <c r="V25" s="41">
        <v>19069</v>
      </c>
    </row>
    <row r="26" spans="1:74" ht="21.95" customHeight="1" thickBot="1" x14ac:dyDescent="0.2">
      <c r="A26" s="42" t="s">
        <v>21</v>
      </c>
      <c r="B26" s="43">
        <v>7242000</v>
      </c>
      <c r="C26" s="44">
        <v>6593715</v>
      </c>
      <c r="D26" s="45">
        <f t="shared" si="0"/>
        <v>91.048260149130073</v>
      </c>
      <c r="E26" s="33">
        <f t="shared" si="3"/>
        <v>627.97285714285715</v>
      </c>
      <c r="F26" s="46">
        <f t="shared" si="4"/>
        <v>392.16990476190477</v>
      </c>
      <c r="G26" s="47">
        <v>4117784</v>
      </c>
      <c r="H26" s="48">
        <v>2088000</v>
      </c>
      <c r="I26" s="49">
        <v>2056026</v>
      </c>
      <c r="J26" s="45">
        <f t="shared" ref="J26:J41" si="12">I26/H26*100</f>
        <v>98.468678160919538</v>
      </c>
      <c r="K26" s="50">
        <f>+I26/V26</f>
        <v>195.81200000000001</v>
      </c>
      <c r="L26" s="46">
        <f>+M26/V26</f>
        <v>157.6304761904762</v>
      </c>
      <c r="M26" s="51">
        <v>1655120</v>
      </c>
      <c r="N26" s="31">
        <f>+H26+B26</f>
        <v>9330000</v>
      </c>
      <c r="O26" s="37">
        <f>+I26+C26</f>
        <v>8649741</v>
      </c>
      <c r="P26" s="52">
        <f t="shared" si="1"/>
        <v>92.708906752411579</v>
      </c>
      <c r="Q26" s="53">
        <f>+E26+K26</f>
        <v>823.78485714285716</v>
      </c>
      <c r="R26" s="54">
        <f>+L26+F26</f>
        <v>549.80038095238092</v>
      </c>
      <c r="S26" s="40">
        <v>8744264</v>
      </c>
      <c r="T26" s="22">
        <f t="shared" si="5"/>
        <v>-94523</v>
      </c>
      <c r="U26" s="55">
        <f t="shared" si="2"/>
        <v>98.919028519724478</v>
      </c>
      <c r="V26" s="41">
        <v>10500</v>
      </c>
    </row>
    <row r="27" spans="1:74" s="68" customFormat="1" ht="21.95" customHeight="1" thickBot="1" x14ac:dyDescent="0.2">
      <c r="A27" s="56" t="s">
        <v>22</v>
      </c>
      <c r="B27" s="57">
        <f>SUM(B7:B26)</f>
        <v>341534000</v>
      </c>
      <c r="C27" s="58">
        <f>SUM(C7:C26)</f>
        <v>297577767</v>
      </c>
      <c r="D27" s="59">
        <f t="shared" si="0"/>
        <v>87.129763654570255</v>
      </c>
      <c r="E27" s="60">
        <f t="shared" si="3"/>
        <v>348.666878741331</v>
      </c>
      <c r="F27" s="61">
        <f t="shared" si="4"/>
        <v>265.30248877234544</v>
      </c>
      <c r="G27" s="62">
        <f>SUM(G7:G26)</f>
        <v>226428511</v>
      </c>
      <c r="H27" s="58">
        <f>SUM(H7:H26)</f>
        <v>67661000</v>
      </c>
      <c r="I27" s="58">
        <f>SUM(I7:I26)</f>
        <v>63504296</v>
      </c>
      <c r="J27" s="59">
        <f t="shared" si="12"/>
        <v>93.856573210564434</v>
      </c>
      <c r="K27" s="63">
        <f>+I27/(V7+V10+V11+V14+V13+V16+V17+V18+V19+V20+V21+V23+V26)</f>
        <v>111.18983636064391</v>
      </c>
      <c r="L27" s="61">
        <f>+M27/V27</f>
        <v>67.70675580832669</v>
      </c>
      <c r="M27" s="62">
        <f>SUM(M7:M26)</f>
        <v>57785888</v>
      </c>
      <c r="N27" s="58">
        <f>+SUM(N7:N26)</f>
        <v>409195000</v>
      </c>
      <c r="O27" s="63">
        <f>+SUM(O7:O26)</f>
        <v>361082063</v>
      </c>
      <c r="P27" s="64">
        <f t="shared" si="1"/>
        <v>88.242051589095666</v>
      </c>
      <c r="Q27" s="65">
        <f>+E27+K27</f>
        <v>459.85671510197494</v>
      </c>
      <c r="R27" s="60">
        <f>+L27+F27</f>
        <v>333.00924458067215</v>
      </c>
      <c r="S27" s="57">
        <v>374028019</v>
      </c>
      <c r="T27" s="63">
        <f t="shared" si="5"/>
        <v>-12945956</v>
      </c>
      <c r="U27" s="66">
        <f t="shared" si="2"/>
        <v>96.538773743578815</v>
      </c>
      <c r="V27" s="67">
        <v>853473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74" ht="21.95" customHeight="1" x14ac:dyDescent="0.15">
      <c r="A28" s="69" t="s">
        <v>23</v>
      </c>
      <c r="B28" s="70">
        <v>3524000</v>
      </c>
      <c r="C28" s="71">
        <v>3349289</v>
      </c>
      <c r="D28" s="72">
        <f t="shared" si="0"/>
        <v>95.042253121452887</v>
      </c>
      <c r="E28" s="18">
        <f t="shared" si="3"/>
        <v>712.16011056772277</v>
      </c>
      <c r="F28" s="19">
        <f t="shared" si="4"/>
        <v>380.03402083776314</v>
      </c>
      <c r="G28" s="20">
        <v>1787300</v>
      </c>
      <c r="H28" s="73">
        <v>720000</v>
      </c>
      <c r="I28" s="74">
        <v>721000</v>
      </c>
      <c r="J28" s="72">
        <f t="shared" si="12"/>
        <v>100.13888888888889</v>
      </c>
      <c r="K28" s="75">
        <f>+I28/V28</f>
        <v>153.30640017010418</v>
      </c>
      <c r="L28" s="19">
        <f>+M28/V28</f>
        <v>153.30640017010418</v>
      </c>
      <c r="M28" s="76">
        <v>721000</v>
      </c>
      <c r="N28" s="71">
        <f>+B28+H28</f>
        <v>4244000</v>
      </c>
      <c r="O28" s="74">
        <f>+I28+C28</f>
        <v>4070289</v>
      </c>
      <c r="P28" s="77">
        <f t="shared" si="1"/>
        <v>95.906903864278974</v>
      </c>
      <c r="Q28" s="78">
        <f>+K28+E28</f>
        <v>865.46651073782698</v>
      </c>
      <c r="R28" s="18">
        <f>+L28+F28</f>
        <v>533.34042100786735</v>
      </c>
      <c r="S28" s="73">
        <v>4081429</v>
      </c>
      <c r="T28" s="22">
        <f t="shared" si="5"/>
        <v>-11140</v>
      </c>
      <c r="U28" s="26">
        <f t="shared" si="2"/>
        <v>99.72705638147815</v>
      </c>
      <c r="V28" s="79">
        <v>4703</v>
      </c>
    </row>
    <row r="29" spans="1:74" ht="21.95" customHeight="1" x14ac:dyDescent="0.15">
      <c r="A29" s="29" t="s">
        <v>24</v>
      </c>
      <c r="B29" s="30">
        <v>1392000</v>
      </c>
      <c r="C29" s="31">
        <v>1064887</v>
      </c>
      <c r="D29" s="32">
        <f t="shared" si="0"/>
        <v>76.500502873563221</v>
      </c>
      <c r="E29" s="18">
        <f t="shared" si="3"/>
        <v>390.06849816849819</v>
      </c>
      <c r="F29" s="19">
        <f t="shared" si="4"/>
        <v>351.51758241758245</v>
      </c>
      <c r="G29" s="20">
        <v>959643</v>
      </c>
      <c r="H29" s="40">
        <v>600000</v>
      </c>
      <c r="I29" s="37">
        <v>546004</v>
      </c>
      <c r="J29" s="32">
        <f t="shared" si="12"/>
        <v>91.00066666666666</v>
      </c>
      <c r="K29" s="37">
        <f>+I29/V29</f>
        <v>200.00146520146521</v>
      </c>
      <c r="L29" s="19">
        <f>+M29/V29</f>
        <v>191.21538461538461</v>
      </c>
      <c r="M29" s="34">
        <v>522018</v>
      </c>
      <c r="N29" s="31">
        <f>+B29+H29</f>
        <v>1992000</v>
      </c>
      <c r="O29" s="37">
        <f>+I29+C29</f>
        <v>1610891</v>
      </c>
      <c r="P29" s="38">
        <f t="shared" si="1"/>
        <v>80.868022088353413</v>
      </c>
      <c r="Q29" s="80">
        <f>+K29+E29</f>
        <v>590.06996336996338</v>
      </c>
      <c r="R29" s="18">
        <f>+L29+F29</f>
        <v>542.73296703296705</v>
      </c>
      <c r="S29" s="40">
        <v>1675873</v>
      </c>
      <c r="T29" s="22">
        <f t="shared" si="5"/>
        <v>-64982</v>
      </c>
      <c r="U29" s="26">
        <f t="shared" si="2"/>
        <v>96.122498542550659</v>
      </c>
      <c r="V29" s="81">
        <v>2730</v>
      </c>
    </row>
    <row r="30" spans="1:74" ht="21.95" customHeight="1" x14ac:dyDescent="0.15">
      <c r="A30" s="29" t="s">
        <v>25</v>
      </c>
      <c r="B30" s="30">
        <v>2318000</v>
      </c>
      <c r="C30" s="31">
        <v>1976444</v>
      </c>
      <c r="D30" s="32">
        <f t="shared" si="0"/>
        <v>85.265056082830029</v>
      </c>
      <c r="E30" s="18">
        <f t="shared" si="3"/>
        <v>475.67845968712396</v>
      </c>
      <c r="F30" s="19">
        <f t="shared" si="4"/>
        <v>356.31480144404333</v>
      </c>
      <c r="G30" s="20">
        <v>1480488</v>
      </c>
      <c r="H30" s="40">
        <v>1777000</v>
      </c>
      <c r="I30" s="37">
        <v>1527009</v>
      </c>
      <c r="J30" s="32">
        <f t="shared" si="12"/>
        <v>85.931851435002812</v>
      </c>
      <c r="K30" s="22">
        <f>+I30/V30</f>
        <v>367.51119133574008</v>
      </c>
      <c r="L30" s="19">
        <f>+M30/V30</f>
        <v>360.0500601684717</v>
      </c>
      <c r="M30" s="34">
        <v>1496008</v>
      </c>
      <c r="N30" s="31">
        <f>+B30+H30</f>
        <v>4095000</v>
      </c>
      <c r="O30" s="37">
        <f>+I30+C30</f>
        <v>3503453</v>
      </c>
      <c r="P30" s="38">
        <f t="shared" si="1"/>
        <v>85.554407814407824</v>
      </c>
      <c r="Q30" s="80">
        <f>+K30+E30</f>
        <v>843.18965102286404</v>
      </c>
      <c r="R30" s="18">
        <f>+L30+F30</f>
        <v>716.36486161251503</v>
      </c>
      <c r="S30" s="40">
        <v>3491021</v>
      </c>
      <c r="T30" s="22">
        <f t="shared" si="5"/>
        <v>12432</v>
      </c>
      <c r="U30" s="26">
        <f t="shared" si="2"/>
        <v>100.35611358396297</v>
      </c>
      <c r="V30" s="81">
        <v>4155</v>
      </c>
    </row>
    <row r="31" spans="1:74" ht="21.95" customHeight="1" x14ac:dyDescent="0.15">
      <c r="A31" s="29" t="s">
        <v>26</v>
      </c>
      <c r="B31" s="30">
        <v>3108000</v>
      </c>
      <c r="C31" s="31">
        <v>2489436</v>
      </c>
      <c r="D31" s="32">
        <f t="shared" si="0"/>
        <v>80.097683397683397</v>
      </c>
      <c r="E31" s="18">
        <f t="shared" si="3"/>
        <v>586.8543140028288</v>
      </c>
      <c r="F31" s="19">
        <f t="shared" si="4"/>
        <v>440.30975954738329</v>
      </c>
      <c r="G31" s="20">
        <v>1867794</v>
      </c>
      <c r="H31" s="35" t="s">
        <v>42</v>
      </c>
      <c r="I31" s="35" t="s">
        <v>42</v>
      </c>
      <c r="J31" s="35" t="s">
        <v>42</v>
      </c>
      <c r="K31" s="35" t="s">
        <v>42</v>
      </c>
      <c r="L31" s="36" t="s">
        <v>42</v>
      </c>
      <c r="M31" s="34"/>
      <c r="N31" s="31">
        <f>+B31</f>
        <v>3108000</v>
      </c>
      <c r="O31" s="37">
        <f>+C31</f>
        <v>2489436</v>
      </c>
      <c r="P31" s="38">
        <f t="shared" si="1"/>
        <v>80.097683397683397</v>
      </c>
      <c r="Q31" s="80">
        <f>+E31</f>
        <v>586.8543140028288</v>
      </c>
      <c r="R31" s="18">
        <f>F31</f>
        <v>440.30975954738329</v>
      </c>
      <c r="S31" s="40">
        <v>2772658</v>
      </c>
      <c r="T31" s="22">
        <f t="shared" si="5"/>
        <v>-283222</v>
      </c>
      <c r="U31" s="26">
        <f t="shared" si="2"/>
        <v>89.785180862551385</v>
      </c>
      <c r="V31" s="81">
        <v>4242</v>
      </c>
    </row>
    <row r="32" spans="1:74" ht="21.95" customHeight="1" x14ac:dyDescent="0.15">
      <c r="A32" s="29" t="s">
        <v>27</v>
      </c>
      <c r="B32" s="30">
        <v>1647000</v>
      </c>
      <c r="C32" s="31">
        <v>1495332</v>
      </c>
      <c r="D32" s="32">
        <f t="shared" si="0"/>
        <v>90.7912568306011</v>
      </c>
      <c r="E32" s="18">
        <f t="shared" si="3"/>
        <v>910.67722289890378</v>
      </c>
      <c r="F32" s="19">
        <f t="shared" si="4"/>
        <v>663.09378806333734</v>
      </c>
      <c r="G32" s="20">
        <v>1088800</v>
      </c>
      <c r="H32" s="40">
        <v>300000</v>
      </c>
      <c r="I32" s="37">
        <v>300000</v>
      </c>
      <c r="J32" s="32">
        <f t="shared" si="12"/>
        <v>100</v>
      </c>
      <c r="K32" s="37">
        <f>+I32/V32</f>
        <v>182.70401948842874</v>
      </c>
      <c r="L32" s="19">
        <f>+M32/V32</f>
        <v>166.01705237515225</v>
      </c>
      <c r="M32" s="34">
        <v>272600</v>
      </c>
      <c r="N32" s="31">
        <f>+B32+H32</f>
        <v>1947000</v>
      </c>
      <c r="O32" s="37">
        <f>+I32+C32</f>
        <v>1795332</v>
      </c>
      <c r="P32" s="38">
        <f t="shared" si="1"/>
        <v>92.210169491525434</v>
      </c>
      <c r="Q32" s="80">
        <f t="shared" ref="Q32:R36" si="13">+K32+E32</f>
        <v>1093.3812423873326</v>
      </c>
      <c r="R32" s="18">
        <f t="shared" si="13"/>
        <v>829.11084043848962</v>
      </c>
      <c r="S32" s="40">
        <v>1899102</v>
      </c>
      <c r="T32" s="22">
        <f t="shared" si="5"/>
        <v>-103770</v>
      </c>
      <c r="U32" s="26">
        <f t="shared" si="2"/>
        <v>94.535838517362407</v>
      </c>
      <c r="V32" s="81">
        <v>1642</v>
      </c>
    </row>
    <row r="33" spans="1:74" ht="21.95" customHeight="1" x14ac:dyDescent="0.15">
      <c r="A33" s="29" t="s">
        <v>28</v>
      </c>
      <c r="B33" s="30">
        <v>1711000</v>
      </c>
      <c r="C33" s="31">
        <v>1661777</v>
      </c>
      <c r="D33" s="32">
        <f t="shared" si="0"/>
        <v>97.123144360023389</v>
      </c>
      <c r="E33" s="18">
        <f t="shared" si="3"/>
        <v>443.02239402825916</v>
      </c>
      <c r="F33" s="19">
        <f t="shared" si="4"/>
        <v>147.00079978672355</v>
      </c>
      <c r="G33" s="20">
        <v>551400</v>
      </c>
      <c r="H33" s="40">
        <v>700000</v>
      </c>
      <c r="I33" s="37">
        <v>551700</v>
      </c>
      <c r="J33" s="32">
        <f t="shared" si="12"/>
        <v>78.814285714285717</v>
      </c>
      <c r="K33" s="37">
        <f>+I33/V33</f>
        <v>147.08077845907758</v>
      </c>
      <c r="L33" s="19">
        <f>+M33/V33</f>
        <v>147.08077845907758</v>
      </c>
      <c r="M33" s="34">
        <v>551700</v>
      </c>
      <c r="N33" s="31">
        <f>+B33+H33</f>
        <v>2411000</v>
      </c>
      <c r="O33" s="37">
        <f>+I33+C33</f>
        <v>2213477</v>
      </c>
      <c r="P33" s="38">
        <f t="shared" si="1"/>
        <v>91.807424305267531</v>
      </c>
      <c r="Q33" s="80">
        <f t="shared" si="13"/>
        <v>590.10317248733668</v>
      </c>
      <c r="R33" s="18">
        <f t="shared" si="13"/>
        <v>294.0815782458011</v>
      </c>
      <c r="S33" s="40">
        <v>2241612</v>
      </c>
      <c r="T33" s="22">
        <f t="shared" si="5"/>
        <v>-28135</v>
      </c>
      <c r="U33" s="26">
        <f t="shared" si="2"/>
        <v>98.744876454979718</v>
      </c>
      <c r="V33" s="81">
        <v>3751</v>
      </c>
    </row>
    <row r="34" spans="1:74" ht="21.95" customHeight="1" x14ac:dyDescent="0.15">
      <c r="A34" s="29" t="s">
        <v>29</v>
      </c>
      <c r="B34" s="30">
        <v>3329000</v>
      </c>
      <c r="C34" s="31">
        <v>2863968</v>
      </c>
      <c r="D34" s="32">
        <f t="shared" si="0"/>
        <v>86.030880144187435</v>
      </c>
      <c r="E34" s="18">
        <f t="shared" si="3"/>
        <v>870.24247948951688</v>
      </c>
      <c r="F34" s="19">
        <f t="shared" si="4"/>
        <v>540.9051959890611</v>
      </c>
      <c r="G34" s="20">
        <v>1780119</v>
      </c>
      <c r="H34" s="40">
        <v>1200000</v>
      </c>
      <c r="I34" s="37">
        <v>1042313</v>
      </c>
      <c r="J34" s="32">
        <f t="shared" si="12"/>
        <v>86.859416666666661</v>
      </c>
      <c r="K34" s="37">
        <f>+I34/V34</f>
        <v>316.71619568520208</v>
      </c>
      <c r="L34" s="19">
        <f>+M34/V34</f>
        <v>301.52324521422059</v>
      </c>
      <c r="M34" s="34">
        <v>992313</v>
      </c>
      <c r="N34" s="31">
        <f>+B34+H34</f>
        <v>4529000</v>
      </c>
      <c r="O34" s="37">
        <f>+I34+C34</f>
        <v>3906281</v>
      </c>
      <c r="P34" s="38">
        <f t="shared" si="1"/>
        <v>86.250408478692862</v>
      </c>
      <c r="Q34" s="80">
        <f t="shared" si="13"/>
        <v>1186.958675174719</v>
      </c>
      <c r="R34" s="18">
        <f t="shared" si="13"/>
        <v>842.42844120328164</v>
      </c>
      <c r="S34" s="40">
        <v>3996955</v>
      </c>
      <c r="T34" s="22">
        <f t="shared" si="5"/>
        <v>-90674</v>
      </c>
      <c r="U34" s="26">
        <f t="shared" si="2"/>
        <v>97.731423045793605</v>
      </c>
      <c r="V34" s="81">
        <v>3291</v>
      </c>
    </row>
    <row r="35" spans="1:74" ht="21.95" customHeight="1" x14ac:dyDescent="0.15">
      <c r="A35" s="29" t="s">
        <v>30</v>
      </c>
      <c r="B35" s="30">
        <v>2034000</v>
      </c>
      <c r="C35" s="31">
        <v>2068263</v>
      </c>
      <c r="D35" s="32">
        <f t="shared" si="0"/>
        <v>101.68451327433627</v>
      </c>
      <c r="E35" s="18">
        <f t="shared" si="3"/>
        <v>1324.9602818705957</v>
      </c>
      <c r="F35" s="19">
        <f t="shared" si="4"/>
        <v>718.60986547085201</v>
      </c>
      <c r="G35" s="20">
        <v>1121750</v>
      </c>
      <c r="H35" s="35" t="s">
        <v>42</v>
      </c>
      <c r="I35" s="35" t="s">
        <v>42</v>
      </c>
      <c r="J35" s="35" t="s">
        <v>42</v>
      </c>
      <c r="K35" s="35" t="s">
        <v>42</v>
      </c>
      <c r="L35" s="36" t="s">
        <v>42</v>
      </c>
      <c r="M35" s="34"/>
      <c r="N35" s="31">
        <f>+B35</f>
        <v>2034000</v>
      </c>
      <c r="O35" s="37">
        <f>C35</f>
        <v>2068263</v>
      </c>
      <c r="P35" s="38">
        <f t="shared" si="1"/>
        <v>101.68451327433627</v>
      </c>
      <c r="Q35" s="80">
        <f>E35</f>
        <v>1324.9602818705957</v>
      </c>
      <c r="R35" s="18" t="e">
        <f t="shared" si="13"/>
        <v>#VALUE!</v>
      </c>
      <c r="S35" s="40">
        <v>2033915</v>
      </c>
      <c r="T35" s="22">
        <f t="shared" si="5"/>
        <v>34348</v>
      </c>
      <c r="U35" s="26">
        <f t="shared" si="2"/>
        <v>101.68876280473864</v>
      </c>
      <c r="V35" s="81">
        <v>1561</v>
      </c>
    </row>
    <row r="36" spans="1:74" ht="21.95" customHeight="1" x14ac:dyDescent="0.15">
      <c r="A36" s="29" t="s">
        <v>31</v>
      </c>
      <c r="B36" s="30">
        <v>1839000</v>
      </c>
      <c r="C36" s="31">
        <v>1512661</v>
      </c>
      <c r="D36" s="32">
        <f t="shared" si="0"/>
        <v>82.254540511147368</v>
      </c>
      <c r="E36" s="18">
        <f t="shared" si="3"/>
        <v>841.30200222469409</v>
      </c>
      <c r="F36" s="19">
        <f t="shared" si="4"/>
        <v>424.65350389321469</v>
      </c>
      <c r="G36" s="20">
        <v>763527</v>
      </c>
      <c r="H36" s="40">
        <v>750000</v>
      </c>
      <c r="I36" s="37">
        <v>707943</v>
      </c>
      <c r="J36" s="32">
        <f t="shared" si="12"/>
        <v>94.392399999999995</v>
      </c>
      <c r="K36" s="37">
        <f>+I36/V36</f>
        <v>393.73915461624028</v>
      </c>
      <c r="L36" s="19">
        <f>+M36/V36</f>
        <v>258.13626251390434</v>
      </c>
      <c r="M36" s="34">
        <v>464129</v>
      </c>
      <c r="N36" s="31">
        <f>+B36+H36</f>
        <v>2589000</v>
      </c>
      <c r="O36" s="37">
        <f>+I36+C36</f>
        <v>2220604</v>
      </c>
      <c r="P36" s="38">
        <f t="shared" si="1"/>
        <v>85.770722286597149</v>
      </c>
      <c r="Q36" s="80">
        <f t="shared" si="13"/>
        <v>1235.0411568409345</v>
      </c>
      <c r="R36" s="18">
        <f t="shared" si="13"/>
        <v>682.78976640711903</v>
      </c>
      <c r="S36" s="40">
        <v>2195091</v>
      </c>
      <c r="T36" s="22">
        <f t="shared" si="5"/>
        <v>25513</v>
      </c>
      <c r="U36" s="26">
        <f t="shared" si="2"/>
        <v>101.16227527697031</v>
      </c>
      <c r="V36" s="81">
        <v>1798</v>
      </c>
    </row>
    <row r="37" spans="1:74" ht="21.95" customHeight="1" thickBot="1" x14ac:dyDescent="0.2">
      <c r="A37" s="42" t="s">
        <v>32</v>
      </c>
      <c r="B37" s="82">
        <v>82000</v>
      </c>
      <c r="C37" s="44">
        <v>26727</v>
      </c>
      <c r="D37" s="45">
        <f t="shared" si="0"/>
        <v>32.59390243902439</v>
      </c>
      <c r="E37" s="18">
        <f t="shared" si="3"/>
        <v>160.04191616766468</v>
      </c>
      <c r="F37" s="46">
        <f t="shared" si="4"/>
        <v>160.04191616766468</v>
      </c>
      <c r="G37" s="20">
        <v>26727</v>
      </c>
      <c r="H37" s="35" t="s">
        <v>42</v>
      </c>
      <c r="I37" s="35" t="s">
        <v>42</v>
      </c>
      <c r="J37" s="83" t="s">
        <v>42</v>
      </c>
      <c r="K37" s="35" t="s">
        <v>42</v>
      </c>
      <c r="L37" s="36" t="s">
        <v>42</v>
      </c>
      <c r="M37" s="84"/>
      <c r="N37" s="44">
        <f>+B37</f>
        <v>82000</v>
      </c>
      <c r="O37" s="37">
        <f>C37</f>
        <v>26727</v>
      </c>
      <c r="P37" s="52">
        <f t="shared" si="1"/>
        <v>32.59390243902439</v>
      </c>
      <c r="Q37" s="85">
        <f>+E37</f>
        <v>160.04191616766468</v>
      </c>
      <c r="R37" s="18">
        <f>F37</f>
        <v>160.04191616766468</v>
      </c>
      <c r="S37" s="40">
        <v>50756</v>
      </c>
      <c r="T37" s="22">
        <f t="shared" si="5"/>
        <v>-24029</v>
      </c>
      <c r="U37" s="55">
        <f t="shared" si="2"/>
        <v>52.657813854519667</v>
      </c>
      <c r="V37" s="86">
        <v>167</v>
      </c>
    </row>
    <row r="38" spans="1:74" s="68" customFormat="1" ht="21.95" customHeight="1" thickBot="1" x14ac:dyDescent="0.2">
      <c r="A38" s="87" t="s">
        <v>33</v>
      </c>
      <c r="B38" s="57">
        <f>SUM(B28:B37)</f>
        <v>20984000</v>
      </c>
      <c r="C38" s="63">
        <f>SUM(C28:C37)</f>
        <v>18508784</v>
      </c>
      <c r="D38" s="88">
        <f t="shared" si="0"/>
        <v>88.204269919939009</v>
      </c>
      <c r="E38" s="89">
        <f t="shared" si="3"/>
        <v>660.08502139800282</v>
      </c>
      <c r="F38" s="61">
        <f t="shared" si="4"/>
        <v>407.54450784593439</v>
      </c>
      <c r="G38" s="90">
        <f>SUM(G28:G37)</f>
        <v>11427548</v>
      </c>
      <c r="H38" s="57">
        <f>SUM(H28:H37)</f>
        <v>6047000</v>
      </c>
      <c r="I38" s="57">
        <f>SUM(I28:I37)</f>
        <v>5395969</v>
      </c>
      <c r="J38" s="88">
        <f t="shared" si="12"/>
        <v>89.233818422358198</v>
      </c>
      <c r="K38" s="75">
        <f>+I38/(V28+V29+V30+V32+V33+V34+V35+V36)</f>
        <v>228.34281240743093</v>
      </c>
      <c r="L38" s="61">
        <f>+M38/V38</f>
        <v>179.02168330955777</v>
      </c>
      <c r="M38" s="90">
        <f>SUM(M28:M37)</f>
        <v>5019768</v>
      </c>
      <c r="N38" s="91">
        <f>+B38+H38</f>
        <v>27031000</v>
      </c>
      <c r="O38" s="75">
        <f>+SUM(O28:O37)</f>
        <v>23904753</v>
      </c>
      <c r="P38" s="92">
        <f t="shared" si="1"/>
        <v>88.434586215826272</v>
      </c>
      <c r="Q38" s="93">
        <f>+E38+K38</f>
        <v>888.42783380543369</v>
      </c>
      <c r="R38" s="60">
        <f>+L38+F38</f>
        <v>586.56619115549211</v>
      </c>
      <c r="S38" s="94">
        <v>24438412</v>
      </c>
      <c r="T38" s="63">
        <f t="shared" si="5"/>
        <v>-533659</v>
      </c>
      <c r="U38" s="66">
        <f t="shared" si="2"/>
        <v>97.816310650626562</v>
      </c>
      <c r="V38" s="95">
        <v>28040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s="68" customFormat="1" ht="21.95" customHeight="1" thickBot="1" x14ac:dyDescent="0.2">
      <c r="A39" s="56" t="s">
        <v>52</v>
      </c>
      <c r="B39" s="96">
        <f>+B38+B27</f>
        <v>362518000</v>
      </c>
      <c r="C39" s="63">
        <f>+C38+C27</f>
        <v>316086551</v>
      </c>
      <c r="D39" s="59">
        <f>C39/B39*100</f>
        <v>87.191960399207773</v>
      </c>
      <c r="E39" s="60">
        <f t="shared" si="3"/>
        <v>358.57276183107905</v>
      </c>
      <c r="F39" s="61">
        <f t="shared" si="4"/>
        <v>269.82705757033648</v>
      </c>
      <c r="G39" s="62">
        <f>+G38+G27</f>
        <v>237856059</v>
      </c>
      <c r="H39" s="96">
        <f>+H38+H27</f>
        <v>73708000</v>
      </c>
      <c r="I39" s="63">
        <f>+I38+I27</f>
        <v>68900265</v>
      </c>
      <c r="J39" s="59">
        <f>I39/H39*100</f>
        <v>93.477322678678036</v>
      </c>
      <c r="K39" s="63">
        <f>+I39/(V7+V10+V11+V13+V14+V16+V17+V18+V19+V20+V21+V23+V26+V28+V29+V30+V32+V33+V34+V35+V36)</f>
        <v>115.84451842324279</v>
      </c>
      <c r="L39" s="61">
        <f>+M39/V39</f>
        <v>71.247566400041748</v>
      </c>
      <c r="M39" s="97">
        <f>+M38+M27</f>
        <v>62805656</v>
      </c>
      <c r="N39" s="58">
        <f>+B39+H39</f>
        <v>436226000</v>
      </c>
      <c r="O39" s="63">
        <f>+C39+I39</f>
        <v>384986816</v>
      </c>
      <c r="P39" s="64">
        <f t="shared" si="1"/>
        <v>88.253982110190591</v>
      </c>
      <c r="Q39" s="98">
        <f>+E39+K39</f>
        <v>474.41728025432184</v>
      </c>
      <c r="R39" s="60">
        <f>+L39+F39</f>
        <v>341.07462397037824</v>
      </c>
      <c r="S39" s="57">
        <v>398466431</v>
      </c>
      <c r="T39" s="63">
        <f t="shared" si="5"/>
        <v>-13479615</v>
      </c>
      <c r="U39" s="66">
        <f t="shared" si="2"/>
        <v>96.617126575463018</v>
      </c>
      <c r="V39" s="99">
        <f>+V38+V27</f>
        <v>881513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21.95" customHeight="1" thickTop="1" thickBot="1" x14ac:dyDescent="0.2">
      <c r="A40" s="100" t="s">
        <v>34</v>
      </c>
      <c r="B40" s="101">
        <v>5500000</v>
      </c>
      <c r="C40" s="102">
        <v>10084958</v>
      </c>
      <c r="D40" s="103">
        <f t="shared" si="0"/>
        <v>183.36287272727273</v>
      </c>
      <c r="E40" s="104" t="s">
        <v>42</v>
      </c>
      <c r="F40" s="105" t="s">
        <v>42</v>
      </c>
      <c r="G40" s="106"/>
      <c r="H40" s="101">
        <v>8500000</v>
      </c>
      <c r="I40" s="102">
        <v>8705950</v>
      </c>
      <c r="J40" s="103">
        <f t="shared" si="12"/>
        <v>102.4229411764706</v>
      </c>
      <c r="K40" s="107" t="s">
        <v>42</v>
      </c>
      <c r="L40" s="108" t="s">
        <v>42</v>
      </c>
      <c r="M40" s="109"/>
      <c r="N40" s="110">
        <f>+B40+H40</f>
        <v>14000000</v>
      </c>
      <c r="O40" s="102">
        <f>+C40+I40</f>
        <v>18790908</v>
      </c>
      <c r="P40" s="111">
        <f t="shared" si="1"/>
        <v>134.22077142857142</v>
      </c>
      <c r="Q40" s="104" t="s">
        <v>42</v>
      </c>
      <c r="R40" s="104" t="s">
        <v>42</v>
      </c>
      <c r="S40" s="101">
        <v>24687102</v>
      </c>
      <c r="T40" s="102">
        <f t="shared" si="5"/>
        <v>-5896194</v>
      </c>
      <c r="U40" s="55">
        <f t="shared" si="2"/>
        <v>76.116297490082061</v>
      </c>
      <c r="V40" s="112" t="s">
        <v>42</v>
      </c>
    </row>
    <row r="41" spans="1:74" ht="21.95" customHeight="1" thickTop="1" thickBot="1" x14ac:dyDescent="0.2">
      <c r="A41" s="113" t="s">
        <v>54</v>
      </c>
      <c r="B41" s="114">
        <f>+B39+B40</f>
        <v>368018000</v>
      </c>
      <c r="C41" s="115">
        <f>+C39+C40</f>
        <v>326171509</v>
      </c>
      <c r="D41" s="116">
        <f t="shared" si="0"/>
        <v>88.629227103022131</v>
      </c>
      <c r="E41" s="117" t="s">
        <v>42</v>
      </c>
      <c r="F41" s="118" t="s">
        <v>42</v>
      </c>
      <c r="G41" s="119"/>
      <c r="H41" s="114">
        <f>+H40+H39</f>
        <v>82208000</v>
      </c>
      <c r="I41" s="115">
        <f>+I39+I40</f>
        <v>77606215</v>
      </c>
      <c r="J41" s="116">
        <f t="shared" si="12"/>
        <v>94.402266202802636</v>
      </c>
      <c r="K41" s="120" t="s">
        <v>42</v>
      </c>
      <c r="L41" s="118" t="s">
        <v>42</v>
      </c>
      <c r="M41" s="121"/>
      <c r="N41" s="122">
        <f>+N39+N40</f>
        <v>450226000</v>
      </c>
      <c r="O41" s="115">
        <f>+O39+O40</f>
        <v>403777724</v>
      </c>
      <c r="P41" s="123">
        <f t="shared" si="1"/>
        <v>89.68334214372338</v>
      </c>
      <c r="Q41" s="117" t="s">
        <v>42</v>
      </c>
      <c r="R41" s="117" t="s">
        <v>42</v>
      </c>
      <c r="S41" s="114">
        <v>423153533</v>
      </c>
      <c r="T41" s="115">
        <f>O41-S41</f>
        <v>-19375809</v>
      </c>
      <c r="U41" s="124">
        <f t="shared" si="2"/>
        <v>95.42109246669105</v>
      </c>
      <c r="V41" s="112" t="s">
        <v>42</v>
      </c>
    </row>
    <row r="42" spans="1:74" ht="21.95" customHeight="1" thickTop="1" thickBot="1" x14ac:dyDescent="0.2">
      <c r="A42" s="125" t="s">
        <v>53</v>
      </c>
      <c r="B42" s="126">
        <v>23000000</v>
      </c>
      <c r="C42" s="127">
        <v>18540799</v>
      </c>
      <c r="D42" s="128">
        <f t="shared" si="0"/>
        <v>80.6121695652174</v>
      </c>
      <c r="E42" s="129" t="s">
        <v>42</v>
      </c>
      <c r="F42" s="130" t="s">
        <v>42</v>
      </c>
      <c r="G42" s="131"/>
      <c r="H42" s="132" t="s">
        <v>42</v>
      </c>
      <c r="I42" s="133" t="s">
        <v>42</v>
      </c>
      <c r="J42" s="133" t="s">
        <v>42</v>
      </c>
      <c r="K42" s="133" t="s">
        <v>42</v>
      </c>
      <c r="L42" s="130" t="s">
        <v>42</v>
      </c>
      <c r="M42" s="134"/>
      <c r="N42" s="135">
        <f>+B42</f>
        <v>23000000</v>
      </c>
      <c r="O42" s="127">
        <f>+C42</f>
        <v>18540799</v>
      </c>
      <c r="P42" s="136">
        <f t="shared" si="1"/>
        <v>80.6121695652174</v>
      </c>
      <c r="Q42" s="117" t="s">
        <v>42</v>
      </c>
      <c r="R42" s="129" t="s">
        <v>42</v>
      </c>
      <c r="S42" s="126">
        <v>18768939</v>
      </c>
      <c r="T42" s="115">
        <f t="shared" si="5"/>
        <v>-228140</v>
      </c>
      <c r="U42" s="137" t="s">
        <v>42</v>
      </c>
      <c r="V42" s="112" t="s">
        <v>42</v>
      </c>
    </row>
    <row r="43" spans="1:74" s="68" customFormat="1" ht="21.95" customHeight="1" thickTop="1" thickBot="1" x14ac:dyDescent="0.2">
      <c r="A43" s="138" t="s">
        <v>0</v>
      </c>
      <c r="B43" s="139">
        <f>+B41+B42</f>
        <v>391018000</v>
      </c>
      <c r="C43" s="140">
        <f>+C41+C42</f>
        <v>344712308</v>
      </c>
      <c r="D43" s="141">
        <f t="shared" si="0"/>
        <v>88.157657192252017</v>
      </c>
      <c r="E43" s="142" t="s">
        <v>42</v>
      </c>
      <c r="F43" s="143" t="s">
        <v>42</v>
      </c>
      <c r="G43" s="144">
        <f>+G39</f>
        <v>237856059</v>
      </c>
      <c r="H43" s="145">
        <f>+H39+H40</f>
        <v>82208000</v>
      </c>
      <c r="I43" s="140">
        <f>+I39+I40</f>
        <v>77606215</v>
      </c>
      <c r="J43" s="141">
        <f>I43/H43*100</f>
        <v>94.402266202802636</v>
      </c>
      <c r="K43" s="146" t="s">
        <v>42</v>
      </c>
      <c r="L43" s="143" t="s">
        <v>42</v>
      </c>
      <c r="M43" s="147">
        <f>+M39</f>
        <v>62805656</v>
      </c>
      <c r="N43" s="148">
        <f>+N27+N38+N40+N42</f>
        <v>473226000</v>
      </c>
      <c r="O43" s="140">
        <f>+O39+O40+O42</f>
        <v>422318523</v>
      </c>
      <c r="P43" s="149">
        <f t="shared" si="1"/>
        <v>89.242459839484738</v>
      </c>
      <c r="Q43" s="142" t="s">
        <v>42</v>
      </c>
      <c r="R43" s="142" t="s">
        <v>42</v>
      </c>
      <c r="S43" s="145">
        <f>+S41+S42</f>
        <v>441922472</v>
      </c>
      <c r="T43" s="140">
        <f>+T39+T40+T42</f>
        <v>-19603949</v>
      </c>
      <c r="U43" s="150">
        <f t="shared" si="2"/>
        <v>95.563939323728249</v>
      </c>
      <c r="V43" s="151">
        <f>V27+V38</f>
        <v>881513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</sheetData>
  <mergeCells count="23">
    <mergeCell ref="K5:K6"/>
    <mergeCell ref="L5:L6"/>
    <mergeCell ref="E5:E6"/>
    <mergeCell ref="F5:F6"/>
    <mergeCell ref="G5:G6"/>
    <mergeCell ref="H5:H6"/>
    <mergeCell ref="I5:I6"/>
    <mergeCell ref="A1:V2"/>
    <mergeCell ref="T3:V3"/>
    <mergeCell ref="B4:F4"/>
    <mergeCell ref="H4:L4"/>
    <mergeCell ref="N4:N6"/>
    <mergeCell ref="O4:O6"/>
    <mergeCell ref="P4:P6"/>
    <mergeCell ref="Q4:Q6"/>
    <mergeCell ref="R4:R6"/>
    <mergeCell ref="S4:U4"/>
    <mergeCell ref="M5:M6"/>
    <mergeCell ref="S5:S6"/>
    <mergeCell ref="U5:U6"/>
    <mergeCell ref="V4:V6"/>
    <mergeCell ref="B5:B6"/>
    <mergeCell ref="C5:C6"/>
  </mergeCells>
  <phoneticPr fontId="3"/>
  <printOptions horizontalCentered="1"/>
  <pageMargins left="0.19685039370078741" right="0" top="0.98425196850393704" bottom="0.98425196850393704" header="0.51181102362204722" footer="0.51181102362204722"/>
  <pageSetup paperSize="8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令和６年度</vt:lpstr>
      <vt:lpstr>令和６年度!Print_Area</vt:lpstr>
      <vt:lpstr>令和６年度!Print_Titles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新潟県共同募金会</dc:creator>
  <cp:lastModifiedBy>user</cp:lastModifiedBy>
  <cp:lastPrinted>2021-05-10T06:26:22Z</cp:lastPrinted>
  <dcterms:created xsi:type="dcterms:W3CDTF">2017-02-23T01:00:25Z</dcterms:created>
  <dcterms:modified xsi:type="dcterms:W3CDTF">2024-05-06T23:58:05Z</dcterms:modified>
</cp:coreProperties>
</file>